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/Dropbox/___BOILINGICE/TEACHING &amp; SEMINAR IN FRANCE/COURSES TAUGHT/EDHEC COURSES/FInancial Modeling For Startups - Lille 2019/COURSE - POWERPOINT PRESENTATION/10. EXCEL SPREADSHEET FOR STARTUPS/"/>
    </mc:Choice>
  </mc:AlternateContent>
  <xr:revisionPtr revIDLastSave="0" documentId="13_ncr:1_{5DB30BBF-E76B-7E4B-9331-6421FA3974BF}" xr6:coauthVersionLast="36" xr6:coauthVersionMax="36" xr10:uidLastSave="{00000000-0000-0000-0000-000000000000}"/>
  <bookViews>
    <workbookView xWindow="660" yWindow="460" windowWidth="27640" windowHeight="16300" xr2:uid="{EB63AAB3-6BE6-F646-904A-B9AD7916F62B}"/>
  </bookViews>
  <sheets>
    <sheet name="Contents" sheetId="2" r:id="rId1"/>
    <sheet name="Financial Forecast for Startups" sheetId="3" r:id="rId2"/>
  </sheets>
  <definedNames>
    <definedName name="asd">#REF!</definedName>
    <definedName name="Assumptions___USD___000_s">'Financial Forecast for Startups'!$B$5</definedName>
    <definedName name="Balance_Sheet___USD___000_s">'Financial Forecast for Startups'!$B$68</definedName>
    <definedName name="Cash_Flow_Statement___USD___000_s">'Financial Forecast for Startups'!$B$89</definedName>
    <definedName name="Charts_and_Graphs___USD___000_s">'Financial Forecast for Startups'!$B$136</definedName>
    <definedName name="CIQWBGuid" hidden="1">"2cd8126d-26c3-430c-b7fa-a069e3a1fc62"</definedName>
    <definedName name="Detailed_Budget___USD___000_s">'Financial Forecast for Startups'!$B$39</definedName>
    <definedName name="Forecast" localSheetId="1">#REF!</definedName>
    <definedName name="Forecast">#REF!</definedName>
    <definedName name="Income_Statement___USD___000_s">'Financial Forecast for Startups'!$B$52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Contents!$A$1:$P$38</definedName>
    <definedName name="_xlnm.Print_Area" localSheetId="1">'Financial Forecast for Startups'!$A$1:$N$135</definedName>
    <definedName name="_xlnm.Print_Titles" localSheetId="1">'Financial Forecast for Startups'!$1:$3</definedName>
    <definedName name="Step_1" localSheetId="1">#REF!</definedName>
    <definedName name="Step_1">#REF!</definedName>
    <definedName name="Step_2" localSheetId="1">#REF!</definedName>
    <definedName name="Step_2">#REF!</definedName>
    <definedName name="Step_3" localSheetId="1">#REF!</definedName>
    <definedName name="Step_3">#REF!</definedName>
    <definedName name="Step_4" localSheetId="1">#REF!</definedName>
    <definedName name="Step_4">#REF!</definedName>
    <definedName name="Step_5" localSheetId="1">#REF!</definedName>
    <definedName name="Step_5">#REF!</definedName>
    <definedName name="Step_6" localSheetId="1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  <definedName name="Supporting_Schedules___USD___000_s">'Financial Forecast for Startups'!$B$112</definedName>
    <definedName name="Timeline_and_Milestones">'Financial Forecast for Startups'!$B$26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3" l="1"/>
  <c r="I39" i="3"/>
  <c r="J26" i="3"/>
  <c r="I26" i="3"/>
  <c r="I138" i="3" l="1"/>
  <c r="H138" i="3"/>
  <c r="G138" i="3"/>
  <c r="F138" i="3"/>
  <c r="E138" i="3"/>
  <c r="J136" i="3"/>
  <c r="I136" i="3"/>
  <c r="H131" i="3"/>
  <c r="G131" i="3"/>
  <c r="F131" i="3"/>
  <c r="E131" i="3"/>
  <c r="N130" i="3"/>
  <c r="M130" i="3"/>
  <c r="L130" i="3"/>
  <c r="K130" i="3"/>
  <c r="J130" i="3"/>
  <c r="I130" i="3"/>
  <c r="I131" i="3" s="1"/>
  <c r="J129" i="3" s="1"/>
  <c r="J132" i="3" s="1"/>
  <c r="J60" i="3" s="1"/>
  <c r="I126" i="3"/>
  <c r="J123" i="3" s="1"/>
  <c r="H126" i="3"/>
  <c r="G126" i="3"/>
  <c r="F126" i="3"/>
  <c r="E126" i="3"/>
  <c r="N124" i="3"/>
  <c r="M124" i="3"/>
  <c r="L124" i="3"/>
  <c r="K124" i="3"/>
  <c r="J124" i="3"/>
  <c r="I117" i="3"/>
  <c r="I118" i="3" s="1"/>
  <c r="H117" i="3"/>
  <c r="G117" i="3"/>
  <c r="F117" i="3"/>
  <c r="E117" i="3"/>
  <c r="E118" i="3" s="1"/>
  <c r="J112" i="3"/>
  <c r="I112" i="3"/>
  <c r="E106" i="3"/>
  <c r="H103" i="3"/>
  <c r="H145" i="3" s="1"/>
  <c r="G103" i="3"/>
  <c r="G145" i="3" s="1"/>
  <c r="F103" i="3"/>
  <c r="F145" i="3" s="1"/>
  <c r="E103" i="3"/>
  <c r="E145" i="3" s="1"/>
  <c r="N102" i="3"/>
  <c r="M102" i="3"/>
  <c r="L102" i="3"/>
  <c r="K102" i="3"/>
  <c r="J102" i="3"/>
  <c r="I102" i="3"/>
  <c r="N101" i="3"/>
  <c r="M101" i="3"/>
  <c r="L101" i="3"/>
  <c r="K101" i="3"/>
  <c r="J101" i="3"/>
  <c r="I101" i="3"/>
  <c r="I98" i="3"/>
  <c r="H98" i="3"/>
  <c r="H144" i="3" s="1"/>
  <c r="G98" i="3"/>
  <c r="G144" i="3" s="1"/>
  <c r="F98" i="3"/>
  <c r="F144" i="3" s="1"/>
  <c r="E98" i="3"/>
  <c r="N97" i="3"/>
  <c r="N98" i="3" s="1"/>
  <c r="N144" i="3" s="1"/>
  <c r="M97" i="3"/>
  <c r="M98" i="3" s="1"/>
  <c r="M144" i="3" s="1"/>
  <c r="L97" i="3"/>
  <c r="L98" i="3" s="1"/>
  <c r="L144" i="3" s="1"/>
  <c r="K97" i="3"/>
  <c r="K98" i="3" s="1"/>
  <c r="K144" i="3" s="1"/>
  <c r="J97" i="3"/>
  <c r="J98" i="3" s="1"/>
  <c r="J144" i="3" s="1"/>
  <c r="I94" i="3"/>
  <c r="I143" i="3" s="1"/>
  <c r="H94" i="3"/>
  <c r="H143" i="3" s="1"/>
  <c r="G94" i="3"/>
  <c r="G105" i="3" s="1"/>
  <c r="F94" i="3"/>
  <c r="F143" i="3" s="1"/>
  <c r="E94" i="3"/>
  <c r="E143" i="3" s="1"/>
  <c r="J89" i="3"/>
  <c r="I89" i="3"/>
  <c r="I81" i="3"/>
  <c r="H81" i="3"/>
  <c r="H83" i="3" s="1"/>
  <c r="G81" i="3"/>
  <c r="G83" i="3" s="1"/>
  <c r="F81" i="3"/>
  <c r="F83" i="3" s="1"/>
  <c r="E81" i="3"/>
  <c r="E83" i="3" s="1"/>
  <c r="I78" i="3"/>
  <c r="I79" i="3" s="1"/>
  <c r="H78" i="3"/>
  <c r="H79" i="3" s="1"/>
  <c r="G78" i="3"/>
  <c r="G79" i="3" s="1"/>
  <c r="F78" i="3"/>
  <c r="F79" i="3" s="1"/>
  <c r="E78" i="3"/>
  <c r="E79" i="3" s="1"/>
  <c r="H74" i="3"/>
  <c r="G74" i="3"/>
  <c r="F74" i="3"/>
  <c r="E74" i="3"/>
  <c r="J68" i="3"/>
  <c r="I68" i="3"/>
  <c r="I61" i="3"/>
  <c r="H61" i="3"/>
  <c r="G61" i="3"/>
  <c r="F61" i="3"/>
  <c r="E61" i="3"/>
  <c r="N58" i="3"/>
  <c r="M58" i="3"/>
  <c r="L58" i="3"/>
  <c r="K58" i="3"/>
  <c r="J58" i="3"/>
  <c r="N57" i="3"/>
  <c r="M57" i="3"/>
  <c r="L57" i="3"/>
  <c r="K57" i="3"/>
  <c r="J57" i="3"/>
  <c r="I55" i="3"/>
  <c r="I62" i="3" s="1"/>
  <c r="H55" i="3"/>
  <c r="G55" i="3"/>
  <c r="F55" i="3"/>
  <c r="F139" i="3" s="1"/>
  <c r="E55" i="3"/>
  <c r="E139" i="3" s="1"/>
  <c r="J53" i="3"/>
  <c r="J54" i="3" s="1"/>
  <c r="J52" i="3"/>
  <c r="I52" i="3"/>
  <c r="I23" i="3"/>
  <c r="I70" i="3" s="1"/>
  <c r="I74" i="3" s="1"/>
  <c r="J5" i="3"/>
  <c r="I5" i="3"/>
  <c r="K2" i="3"/>
  <c r="G118" i="3" l="1"/>
  <c r="F118" i="3"/>
  <c r="E62" i="3"/>
  <c r="K52" i="3"/>
  <c r="K26" i="3"/>
  <c r="K39" i="3"/>
  <c r="F62" i="3"/>
  <c r="F140" i="3" s="1"/>
  <c r="H118" i="3"/>
  <c r="H84" i="3"/>
  <c r="H86" i="3" s="1"/>
  <c r="H3" i="3" s="1"/>
  <c r="K103" i="3"/>
  <c r="K145" i="3" s="1"/>
  <c r="E84" i="3"/>
  <c r="E86" i="3" s="1"/>
  <c r="E3" i="3" s="1"/>
  <c r="F84" i="3"/>
  <c r="F86" i="3" s="1"/>
  <c r="F3" i="3" s="1"/>
  <c r="L103" i="3"/>
  <c r="L145" i="3" s="1"/>
  <c r="J103" i="3"/>
  <c r="J145" i="3" s="1"/>
  <c r="N103" i="3"/>
  <c r="N145" i="3" s="1"/>
  <c r="G84" i="3"/>
  <c r="G86" i="3" s="1"/>
  <c r="G3" i="3" s="1"/>
  <c r="I103" i="3"/>
  <c r="I145" i="3" s="1"/>
  <c r="M103" i="3"/>
  <c r="M145" i="3" s="1"/>
  <c r="J77" i="3"/>
  <c r="J116" i="3" s="1"/>
  <c r="J72" i="3"/>
  <c r="J115" i="3" s="1"/>
  <c r="I140" i="3"/>
  <c r="I65" i="3"/>
  <c r="I141" i="3" s="1"/>
  <c r="E65" i="3"/>
  <c r="E141" i="3" s="1"/>
  <c r="E140" i="3"/>
  <c r="E144" i="3"/>
  <c r="E105" i="3"/>
  <c r="E107" i="3" s="1"/>
  <c r="I144" i="3"/>
  <c r="I83" i="3"/>
  <c r="I84" i="3" s="1"/>
  <c r="I86" i="3" s="1"/>
  <c r="I3" i="3" s="1"/>
  <c r="J81" i="3"/>
  <c r="K89" i="3"/>
  <c r="K136" i="3"/>
  <c r="K112" i="3"/>
  <c r="L2" i="3"/>
  <c r="K68" i="3"/>
  <c r="J138" i="3"/>
  <c r="J55" i="3"/>
  <c r="J71" i="3"/>
  <c r="J114" i="3" s="1"/>
  <c r="G62" i="3"/>
  <c r="G139" i="3"/>
  <c r="F65" i="3"/>
  <c r="F141" i="3" s="1"/>
  <c r="K5" i="3"/>
  <c r="K53" i="3"/>
  <c r="H139" i="3"/>
  <c r="H62" i="3"/>
  <c r="F105" i="3"/>
  <c r="I139" i="3"/>
  <c r="H105" i="3"/>
  <c r="J125" i="3"/>
  <c r="J59" i="3" s="1"/>
  <c r="J92" i="3" s="1"/>
  <c r="J131" i="3"/>
  <c r="G143" i="3"/>
  <c r="J117" i="3" l="1"/>
  <c r="J118" i="3" s="1"/>
  <c r="L26" i="3"/>
  <c r="L39" i="3"/>
  <c r="I105" i="3"/>
  <c r="I107" i="3" s="1"/>
  <c r="I109" i="3" s="1"/>
  <c r="L136" i="3"/>
  <c r="L112" i="3"/>
  <c r="M2" i="3"/>
  <c r="L5" i="3"/>
  <c r="L68" i="3"/>
  <c r="L89" i="3"/>
  <c r="L52" i="3"/>
  <c r="K81" i="3"/>
  <c r="E109" i="3"/>
  <c r="F106" i="3"/>
  <c r="F107" i="3" s="1"/>
  <c r="J61" i="3"/>
  <c r="J62" i="3" s="1"/>
  <c r="K129" i="3"/>
  <c r="J78" i="3"/>
  <c r="H65" i="3"/>
  <c r="H141" i="3" s="1"/>
  <c r="H140" i="3"/>
  <c r="J139" i="3"/>
  <c r="J126" i="3"/>
  <c r="K71" i="3"/>
  <c r="K114" i="3" s="1"/>
  <c r="K138" i="3"/>
  <c r="K54" i="3"/>
  <c r="K55" i="3" s="1"/>
  <c r="L53" i="3"/>
  <c r="G140" i="3"/>
  <c r="G65" i="3"/>
  <c r="G141" i="3" s="1"/>
  <c r="J106" i="3"/>
  <c r="J79" i="3"/>
  <c r="J93" i="3"/>
  <c r="M39" i="3" l="1"/>
  <c r="M26" i="3"/>
  <c r="J140" i="3"/>
  <c r="J64" i="3"/>
  <c r="J65" i="3" s="1"/>
  <c r="K139" i="3"/>
  <c r="F109" i="3"/>
  <c r="G106" i="3"/>
  <c r="G107" i="3" s="1"/>
  <c r="M136" i="3"/>
  <c r="M112" i="3"/>
  <c r="M68" i="3"/>
  <c r="M5" i="3"/>
  <c r="M89" i="3"/>
  <c r="M52" i="3"/>
  <c r="N2" i="3"/>
  <c r="L138" i="3"/>
  <c r="L54" i="3"/>
  <c r="L55" i="3" s="1"/>
  <c r="M53" i="3"/>
  <c r="L71" i="3"/>
  <c r="L114" i="3" s="1"/>
  <c r="K131" i="3"/>
  <c r="K132" i="3"/>
  <c r="K60" i="3" s="1"/>
  <c r="K77" i="3"/>
  <c r="K116" i="3" s="1"/>
  <c r="K72" i="3"/>
  <c r="K115" i="3" s="1"/>
  <c r="K123" i="3"/>
  <c r="J73" i="3"/>
  <c r="L81" i="3"/>
  <c r="K117" i="3" l="1"/>
  <c r="K118" i="3" s="1"/>
  <c r="K93" i="3" s="1"/>
  <c r="N39" i="3"/>
  <c r="N26" i="3"/>
  <c r="J91" i="3"/>
  <c r="J94" i="3" s="1"/>
  <c r="J141" i="3"/>
  <c r="J82" i="3"/>
  <c r="M81" i="3"/>
  <c r="L139" i="3"/>
  <c r="H106" i="3"/>
  <c r="H107" i="3" s="1"/>
  <c r="H109" i="3" s="1"/>
  <c r="G109" i="3"/>
  <c r="K125" i="3"/>
  <c r="K59" i="3" s="1"/>
  <c r="M138" i="3"/>
  <c r="M71" i="3"/>
  <c r="M114" i="3" s="1"/>
  <c r="M54" i="3"/>
  <c r="N53" i="3"/>
  <c r="N68" i="3"/>
  <c r="N136" i="3"/>
  <c r="N112" i="3"/>
  <c r="N89" i="3"/>
  <c r="N52" i="3"/>
  <c r="N5" i="3"/>
  <c r="L129" i="3"/>
  <c r="K78" i="3"/>
  <c r="K79" i="3" s="1"/>
  <c r="L77" i="3"/>
  <c r="L116" i="3" s="1"/>
  <c r="L72" i="3"/>
  <c r="L115" i="3" s="1"/>
  <c r="L117" i="3" l="1"/>
  <c r="L118" i="3" s="1"/>
  <c r="L93" i="3" s="1"/>
  <c r="J83" i="3"/>
  <c r="J84" i="3" s="1"/>
  <c r="N138" i="3"/>
  <c r="N54" i="3"/>
  <c r="N55" i="3" s="1"/>
  <c r="N71" i="3"/>
  <c r="N114" i="3" s="1"/>
  <c r="L132" i="3"/>
  <c r="L60" i="3" s="1"/>
  <c r="L131" i="3"/>
  <c r="M77" i="3"/>
  <c r="M116" i="3" s="1"/>
  <c r="M72" i="3"/>
  <c r="M115" i="3" s="1"/>
  <c r="K92" i="3"/>
  <c r="K61" i="3"/>
  <c r="K62" i="3" s="1"/>
  <c r="N81" i="3"/>
  <c r="M55" i="3"/>
  <c r="K126" i="3"/>
  <c r="J143" i="3"/>
  <c r="J105" i="3"/>
  <c r="J107" i="3" s="1"/>
  <c r="M117" i="3" l="1"/>
  <c r="M118" i="3" s="1"/>
  <c r="M93" i="3" s="1"/>
  <c r="K140" i="3"/>
  <c r="K64" i="3"/>
  <c r="K65" i="3" s="1"/>
  <c r="L78" i="3"/>
  <c r="L79" i="3" s="1"/>
  <c r="M129" i="3"/>
  <c r="M139" i="3"/>
  <c r="J70" i="3"/>
  <c r="J74" i="3" s="1"/>
  <c r="J86" i="3" s="1"/>
  <c r="J3" i="3" s="1"/>
  <c r="K106" i="3"/>
  <c r="N139" i="3"/>
  <c r="N77" i="3"/>
  <c r="N116" i="3" s="1"/>
  <c r="N72" i="3"/>
  <c r="N115" i="3" s="1"/>
  <c r="L123" i="3"/>
  <c r="K73" i="3"/>
  <c r="N117" i="3" l="1"/>
  <c r="N118" i="3" s="1"/>
  <c r="N93" i="3" s="1"/>
  <c r="M131" i="3"/>
  <c r="M132" i="3"/>
  <c r="M60" i="3" s="1"/>
  <c r="J109" i="3"/>
  <c r="K141" i="3"/>
  <c r="K91" i="3"/>
  <c r="K94" i="3" s="1"/>
  <c r="K82" i="3"/>
  <c r="L125" i="3"/>
  <c r="L59" i="3" s="1"/>
  <c r="K105" i="3" l="1"/>
  <c r="K107" i="3" s="1"/>
  <c r="K143" i="3"/>
  <c r="L92" i="3"/>
  <c r="L61" i="3"/>
  <c r="L62" i="3" s="1"/>
  <c r="N129" i="3"/>
  <c r="M78" i="3"/>
  <c r="M79" i="3" s="1"/>
  <c r="L126" i="3"/>
  <c r="K83" i="3"/>
  <c r="K84" i="3" s="1"/>
  <c r="L140" i="3" l="1"/>
  <c r="L64" i="3"/>
  <c r="L65" i="3" s="1"/>
  <c r="M123" i="3"/>
  <c r="L73" i="3"/>
  <c r="N132" i="3"/>
  <c r="N60" i="3" s="1"/>
  <c r="N131" i="3"/>
  <c r="N78" i="3" s="1"/>
  <c r="N79" i="3" s="1"/>
  <c r="L106" i="3"/>
  <c r="K70" i="3"/>
  <c r="K74" i="3" s="1"/>
  <c r="K86" i="3" s="1"/>
  <c r="K3" i="3" s="1"/>
  <c r="L141" i="3" l="1"/>
  <c r="L91" i="3"/>
  <c r="L94" i="3" s="1"/>
  <c r="L82" i="3"/>
  <c r="K109" i="3"/>
  <c r="M125" i="3"/>
  <c r="M59" i="3" s="1"/>
  <c r="M92" i="3" l="1"/>
  <c r="M61" i="3"/>
  <c r="M62" i="3" s="1"/>
  <c r="L83" i="3"/>
  <c r="L84" i="3" s="1"/>
  <c r="M126" i="3"/>
  <c r="L143" i="3"/>
  <c r="L105" i="3"/>
  <c r="L107" i="3" s="1"/>
  <c r="L70" i="3" l="1"/>
  <c r="L74" i="3" s="1"/>
  <c r="L86" i="3" s="1"/>
  <c r="L3" i="3" s="1"/>
  <c r="M106" i="3"/>
  <c r="M140" i="3"/>
  <c r="M64" i="3"/>
  <c r="M65" i="3" s="1"/>
  <c r="M73" i="3"/>
  <c r="N123" i="3"/>
  <c r="L109" i="3" l="1"/>
  <c r="M141" i="3"/>
  <c r="M91" i="3"/>
  <c r="M94" i="3" s="1"/>
  <c r="M82" i="3"/>
  <c r="N125" i="3"/>
  <c r="N59" i="3" s="1"/>
  <c r="N126" i="3" l="1"/>
  <c r="N73" i="3" s="1"/>
  <c r="M83" i="3"/>
  <c r="M84" i="3" s="1"/>
  <c r="M143" i="3"/>
  <c r="M105" i="3"/>
  <c r="M107" i="3" s="1"/>
  <c r="N92" i="3"/>
  <c r="N61" i="3"/>
  <c r="N62" i="3" s="1"/>
  <c r="N140" i="3" l="1"/>
  <c r="N64" i="3"/>
  <c r="N65" i="3" s="1"/>
  <c r="N106" i="3"/>
  <c r="M70" i="3"/>
  <c r="M74" i="3" s="1"/>
  <c r="M86" i="3" s="1"/>
  <c r="M3" i="3" s="1"/>
  <c r="N91" i="3" l="1"/>
  <c r="N94" i="3" s="1"/>
  <c r="N141" i="3"/>
  <c r="N82" i="3"/>
  <c r="N83" i="3" s="1"/>
  <c r="N84" i="3" s="1"/>
  <c r="M109" i="3"/>
  <c r="N143" i="3" l="1"/>
  <c r="N105" i="3"/>
  <c r="N107" i="3" s="1"/>
  <c r="N70" i="3" l="1"/>
  <c r="N74" i="3" s="1"/>
  <c r="N86" i="3" s="1"/>
  <c r="N3" i="3" s="1"/>
  <c r="N10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PGK</author>
  </authors>
  <commentList>
    <comment ref="A21" authorId="0" shapeId="0" xr:uid="{8BB66703-B1BA-8548-91CF-47B1C8E92033}">
      <text>
        <r>
          <rPr>
            <b/>
            <sz val="10"/>
            <color rgb="FF000000"/>
            <rFont val="Tahoma"/>
            <family val="2"/>
          </rPr>
          <t>PGK: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Model assumes all debt is long term. There is no short term debt in this model</t>
        </r>
      </text>
    </comment>
    <comment ref="A27" authorId="0" shapeId="0" xr:uid="{2EF3A7DA-ECA2-CF42-961D-98C6BEDCD16D}">
      <text>
        <r>
          <rPr>
            <b/>
            <sz val="10"/>
            <color rgb="FF000000"/>
            <rFont val="Tahoma"/>
            <family val="2"/>
          </rPr>
          <t>PGK: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Name an item and put the name of the item in the box when it happens.</t>
        </r>
      </text>
    </comment>
    <comment ref="A40" authorId="0" shapeId="0" xr:uid="{2ACF4665-D6A2-5743-B79E-BD4A9E453394}">
      <text>
        <r>
          <rPr>
            <b/>
            <sz val="10"/>
            <color rgb="FF000000"/>
            <rFont val="Tahoma"/>
            <family val="2"/>
          </rPr>
          <t>PGK: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Name an item and enter the cost and put the cost in the same time as the same item in the timeline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ADD COST TO EXPENSES OR COGS AS THE CASE MAY BE!</t>
        </r>
      </text>
    </comment>
    <comment ref="A41" authorId="0" shapeId="0" xr:uid="{D893777D-F8D9-AA4C-A10D-73A66B54C5AC}">
      <text>
        <r>
          <rPr>
            <b/>
            <sz val="10"/>
            <color rgb="FF000000"/>
            <rFont val="Tahoma"/>
            <family val="2"/>
          </rPr>
          <t>PGK: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Name an item and enter the cost and put the cost in the same time as the same item in the timeline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ADD COST TO EXPENSES OR COGS AS THE CASE MAY BE!</t>
        </r>
      </text>
    </comment>
    <comment ref="A56" authorId="0" shapeId="0" xr:uid="{96EB5A3B-E9B2-AD4E-8C2B-F62B8FCD45A4}">
      <text>
        <r>
          <rPr>
            <b/>
            <sz val="10"/>
            <color rgb="FF000000"/>
            <rFont val="Tahoma"/>
            <family val="2"/>
          </rPr>
          <t>PGK: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Add costs and expenses from the detailed budget here. Summarize them into categories.</t>
        </r>
      </text>
    </comment>
    <comment ref="A125" authorId="0" shapeId="0" xr:uid="{7581F854-BF85-7F47-85E4-57F4BF2FCC60}">
      <text>
        <r>
          <rPr>
            <b/>
            <sz val="10"/>
            <color rgb="FF000000"/>
            <rFont val="Tahoma"/>
            <family val="2"/>
          </rPr>
          <t>PGK: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Depreciation on all CAPEX begins in the following year.</t>
        </r>
      </text>
    </comment>
  </commentList>
</comments>
</file>

<file path=xl/sharedStrings.xml><?xml version="1.0" encoding="utf-8"?>
<sst xmlns="http://schemas.openxmlformats.org/spreadsheetml/2006/main" count="227" uniqueCount="138">
  <si>
    <t>Financial Forecasting for Startups</t>
  </si>
  <si>
    <t>Table of Contents</t>
  </si>
  <si>
    <t>Assumptions</t>
  </si>
  <si>
    <t>Income Statement</t>
  </si>
  <si>
    <t>Balance Sheet</t>
  </si>
  <si>
    <t>Cash Flow Statement</t>
  </si>
  <si>
    <t>Charts</t>
  </si>
  <si>
    <t>Notes on using this spreadsheet</t>
  </si>
  <si>
    <t>+ Look at your cash balance at year end in the CF statement and when it becomes positive.</t>
  </si>
  <si>
    <t>+ Each year that cash is negative you will either have to raise funds or make more money.</t>
  </si>
  <si>
    <t>+ Add more debt (highly unlikeyly unless you borrow from a government program) or add more equity on Day 1 or in your Forecast</t>
  </si>
  <si>
    <t>+ Play with the model to see how one change impacts another.</t>
  </si>
  <si>
    <t>+ This Excel model is for educational purposes only and should not be used for any other purpose.</t>
  </si>
  <si>
    <t>Boilingice.com</t>
  </si>
  <si>
    <t>Historical Results</t>
  </si>
  <si>
    <t xml:space="preserve"> Forecast Period</t>
  </si>
  <si>
    <t>FINANCIAL STATEMENTS - USD '$000's</t>
  </si>
  <si>
    <t>?</t>
  </si>
  <si>
    <t>Day 1</t>
  </si>
  <si>
    <t>Balance Sheet Check</t>
  </si>
  <si>
    <t>Assumptions - USD '$000's</t>
  </si>
  <si>
    <t>Income statement</t>
  </si>
  <si>
    <t>Revenue in Year One</t>
  </si>
  <si>
    <t>Revenue Growth Per Year (% Change)</t>
  </si>
  <si>
    <t>Cost of Goods Sold (% of Revenue)</t>
  </si>
  <si>
    <t>Salaries and Benefits ($000's)</t>
  </si>
  <si>
    <t>Rent and Overhead ($000's)</t>
  </si>
  <si>
    <t>Interest (% of Debt Open Bal)</t>
  </si>
  <si>
    <t>Tax Rate (% of Earnings Before Tax)</t>
  </si>
  <si>
    <t>Accounts Receivable (Days)</t>
  </si>
  <si>
    <t>Inventory (Days)</t>
  </si>
  <si>
    <t>Accounts Payable (Days)</t>
  </si>
  <si>
    <t>Capital Expenditures ($000's)</t>
  </si>
  <si>
    <t>Debt Issuance (Repayment) ($000's)</t>
  </si>
  <si>
    <t>Equity Issued (Repaid) ($000's)</t>
  </si>
  <si>
    <t>Total Cash on Day 1</t>
  </si>
  <si>
    <t>Income Statement - USD '$000's</t>
  </si>
  <si>
    <t>Reveneue</t>
  </si>
  <si>
    <t>Cost of Goods Sold (COGS)</t>
  </si>
  <si>
    <t>Gross Profit</t>
  </si>
  <si>
    <t>Expenses</t>
  </si>
  <si>
    <t>Salaries and Benefits</t>
  </si>
  <si>
    <t>Rent and Overhead</t>
  </si>
  <si>
    <t>Depreciation &amp; Amortization</t>
  </si>
  <si>
    <t>Interest</t>
  </si>
  <si>
    <t>Total Expenses</t>
  </si>
  <si>
    <t>Earnings Before Tax</t>
  </si>
  <si>
    <t>Taxes</t>
  </si>
  <si>
    <t>Net Income</t>
  </si>
  <si>
    <t>Balance Sheet - USD '$000's</t>
  </si>
  <si>
    <t>Assets</t>
  </si>
  <si>
    <t>Cash</t>
  </si>
  <si>
    <t>Accounts Receivable</t>
  </si>
  <si>
    <t>Inventory</t>
  </si>
  <si>
    <t>Property &amp; Equipment</t>
  </si>
  <si>
    <t>Total Assets</t>
  </si>
  <si>
    <t>Liabilities</t>
  </si>
  <si>
    <t>Accounts Payable</t>
  </si>
  <si>
    <t>Debt</t>
  </si>
  <si>
    <t>Total Liabilities</t>
  </si>
  <si>
    <t>Shareholder's Equity</t>
  </si>
  <si>
    <t>Equity Capital</t>
  </si>
  <si>
    <t>Retained Earnings</t>
  </si>
  <si>
    <t>Total Liabilities &amp; Shareholder's Equity</t>
  </si>
  <si>
    <t>Check</t>
  </si>
  <si>
    <t>Cash Flow Statement - USD '$000's</t>
  </si>
  <si>
    <t>Operating Cash Flow</t>
  </si>
  <si>
    <t>Net Earnings</t>
  </si>
  <si>
    <t>Plus: Depreciation &amp; Amortization</t>
  </si>
  <si>
    <t>Less: Changes in Working Capital</t>
  </si>
  <si>
    <t>Cash from Operations</t>
  </si>
  <si>
    <t>Investing Cash Flow</t>
  </si>
  <si>
    <t>Investments in Property &amp; Equipment</t>
  </si>
  <si>
    <t>Cash from Investing</t>
  </si>
  <si>
    <t>Financing Cash Flow</t>
  </si>
  <si>
    <t>Issuance (repayment) of debt</t>
  </si>
  <si>
    <t>Issuance (repayment) of equity</t>
  </si>
  <si>
    <t>Cash from Financing</t>
  </si>
  <si>
    <t>Net Increase (decrease) in Cash</t>
  </si>
  <si>
    <t>Opening Cash Balance</t>
  </si>
  <si>
    <t>Closing Cash Balance</t>
  </si>
  <si>
    <t>Supporting Schedules - USD '$000's</t>
  </si>
  <si>
    <t>Depreciation Schedule for Property Plant and Equipment [PPE]</t>
  </si>
  <si>
    <t>PPE Opening</t>
  </si>
  <si>
    <t>Plus Capex</t>
  </si>
  <si>
    <t>Less Depreciation</t>
  </si>
  <si>
    <t>PPE Closing</t>
  </si>
  <si>
    <t>Debt &amp; Interest Schedule</t>
  </si>
  <si>
    <t>Debt Opening</t>
  </si>
  <si>
    <t>Issuance (repayment)</t>
  </si>
  <si>
    <t>Debt Closing</t>
  </si>
  <si>
    <t>Interest Expense</t>
  </si>
  <si>
    <t>Charts and Graphs - USD '$000's</t>
  </si>
  <si>
    <t>Revenue</t>
  </si>
  <si>
    <t>Earning Before Tax</t>
  </si>
  <si>
    <t>This spreadsheet is provided to you for educational purposes only</t>
  </si>
  <si>
    <t>http://www.boilingice.com/startup</t>
  </si>
  <si>
    <t xml:space="preserve"> </t>
  </si>
  <si>
    <t>Cost 3</t>
  </si>
  <si>
    <t>Cost 4</t>
  </si>
  <si>
    <t>Cost 5</t>
  </si>
  <si>
    <t>Timeline and Milestones</t>
  </si>
  <si>
    <t>Item 3</t>
  </si>
  <si>
    <t>Item 4</t>
  </si>
  <si>
    <t>Item 5</t>
  </si>
  <si>
    <t>Cost 6</t>
  </si>
  <si>
    <t>Cost 7</t>
  </si>
  <si>
    <t>Cost 8</t>
  </si>
  <si>
    <t>Cost 9</t>
  </si>
  <si>
    <t>Cost 10</t>
  </si>
  <si>
    <t>Item 6</t>
  </si>
  <si>
    <t>Item 7</t>
  </si>
  <si>
    <t>Item 8</t>
  </si>
  <si>
    <t>Item 9</t>
  </si>
  <si>
    <t>Item 10</t>
  </si>
  <si>
    <t>Example 3</t>
  </si>
  <si>
    <t>Expample 4</t>
  </si>
  <si>
    <t>Hire CTO</t>
  </si>
  <si>
    <t>Website completed</t>
  </si>
  <si>
    <t>Website development</t>
  </si>
  <si>
    <t>CTO</t>
  </si>
  <si>
    <t>Detailed Budget - USD '$000's</t>
  </si>
  <si>
    <t>Detailed Budget</t>
  </si>
  <si>
    <t xml:space="preserve"> + Should you develop your own forecasts for a particular situation please send me a copy so that I may share it with other entrepreneurs.</t>
  </si>
  <si>
    <t>+ Should you find any errors please let me know so that I might share it with all entrepreneurs.</t>
  </si>
  <si>
    <t>Please share and give back</t>
  </si>
  <si>
    <t>&lt;--- These costs are NOT wired into the Expenses in the Income Statement</t>
  </si>
  <si>
    <t>patrick@boilingice.com</t>
  </si>
  <si>
    <t>http://www.linkedin.com/in/patrickkedziora</t>
  </si>
  <si>
    <t>Confidential</t>
  </si>
  <si>
    <t>-</t>
  </si>
  <si>
    <t>Website</t>
  </si>
  <si>
    <t>Note</t>
  </si>
  <si>
    <t>Working Capital [Modified]</t>
  </si>
  <si>
    <t>Working Capital [Modified] Schedule</t>
  </si>
  <si>
    <t>Change in WC [Modified]</t>
  </si>
  <si>
    <t>True Working Capital</t>
  </si>
  <si>
    <t>Depreciation &amp; Amortization (% of PP&amp;E Opening Balance)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</si>
</sst>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(#,##0\)_-;_-* &quot;-&quot;_-;_-@_-"/>
    <numFmt numFmtId="166" formatCode="0.000"/>
    <numFmt numFmtId="167" formatCode="_(&quot;$&quot;* #,##0_);_(&quot;$&quot;* \(#,##0\);_(&quot;$&quot;* &quot;-&quot;??_);_(@_)"/>
    <numFmt numFmtId="168" formatCode="0.0%"/>
    <numFmt numFmtId="169" formatCode="_(* #,##0_);_(* \(#,##0\);_(* &quot;-&quot;??_);_(@_)"/>
    <numFmt numFmtId="170" formatCode="_-* #,##0_-;\-* #,##0_-;_-* &quot;-&quot;??_-;_-@_-"/>
    <numFmt numFmtId="171" formatCode="0.0000_ ;\-0.0000\ "/>
    <numFmt numFmtId="172" formatCode="_ * #,##0_ ;_ * \-#,##0_ ;_ * &quot;-&quot;??_ ;_ @_ "/>
    <numFmt numFmtId="173" formatCode="_(* #,##0.0_);_(* \(#,##0.0\);_(* &quot;-&quot;??_);_(@_)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i/>
      <sz val="14"/>
      <color rgb="FF00B050"/>
      <name val="Arial"/>
      <family val="2"/>
    </font>
    <font>
      <b/>
      <i/>
      <sz val="12"/>
      <color rgb="FF00B050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rgb="FF0000FF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14"/>
      <color rgb="FF00B050"/>
      <name val="Arial"/>
      <family val="2"/>
    </font>
    <font>
      <u/>
      <sz val="11"/>
      <color rgb="FF0000FF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rgb="FF0000FF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112">
    <xf numFmtId="0" fontId="0" fillId="0" borderId="0" xfId="0"/>
    <xf numFmtId="0" fontId="2" fillId="3" borderId="0" xfId="1" applyFont="1" applyFill="1" applyBorder="1"/>
    <xf numFmtId="0" fontId="3" fillId="3" borderId="0" xfId="1" applyFont="1" applyFill="1" applyBorder="1" applyAlignment="1">
      <alignment horizontal="right"/>
    </xf>
    <xf numFmtId="0" fontId="2" fillId="3" borderId="0" xfId="1" applyFont="1" applyFill="1" applyBorder="1" applyProtection="1">
      <protection locked="0"/>
    </xf>
    <xf numFmtId="0" fontId="3" fillId="3" borderId="1" xfId="1" applyFont="1" applyFill="1" applyBorder="1"/>
    <xf numFmtId="0" fontId="2" fillId="3" borderId="0" xfId="1" quotePrefix="1" applyFont="1" applyFill="1" applyBorder="1"/>
    <xf numFmtId="0" fontId="2" fillId="3" borderId="2" xfId="1" applyFont="1" applyFill="1" applyBorder="1"/>
    <xf numFmtId="0" fontId="2" fillId="3" borderId="0" xfId="3" quotePrefix="1" applyFont="1" applyFill="1" applyBorder="1"/>
    <xf numFmtId="0" fontId="6" fillId="3" borderId="2" xfId="1" quotePrefix="1" applyFont="1" applyFill="1" applyBorder="1"/>
    <xf numFmtId="0" fontId="7" fillId="3" borderId="0" xfId="3" applyFont="1" applyFill="1" applyBorder="1"/>
    <xf numFmtId="165" fontId="8" fillId="0" borderId="0" xfId="4" applyNumberFormat="1" applyFont="1" applyFill="1" applyAlignment="1">
      <alignment horizontal="centerContinuous"/>
    </xf>
    <xf numFmtId="165" fontId="10" fillId="0" borderId="0" xfId="4" applyNumberFormat="1" applyFont="1"/>
    <xf numFmtId="0" fontId="10" fillId="0" borderId="0" xfId="1" applyFont="1"/>
    <xf numFmtId="165" fontId="11" fillId="0" borderId="0" xfId="4" applyNumberFormat="1" applyFont="1"/>
    <xf numFmtId="165" fontId="11" fillId="0" borderId="0" xfId="4" applyNumberFormat="1" applyFont="1" applyAlignment="1">
      <alignment horizontal="center"/>
    </xf>
    <xf numFmtId="165" fontId="11" fillId="0" borderId="0" xfId="4" applyNumberFormat="1" applyFont="1" applyAlignment="1">
      <alignment horizontal="right"/>
    </xf>
    <xf numFmtId="165" fontId="12" fillId="0" borderId="0" xfId="4" applyNumberFormat="1" applyFont="1" applyAlignment="1">
      <alignment horizontal="right"/>
    </xf>
    <xf numFmtId="165" fontId="10" fillId="0" borderId="0" xfId="4" applyNumberFormat="1" applyFont="1" applyAlignment="1">
      <alignment horizontal="center"/>
    </xf>
    <xf numFmtId="166" fontId="13" fillId="0" borderId="0" xfId="4" quotePrefix="1" applyNumberFormat="1" applyFont="1" applyAlignment="1">
      <alignment horizontal="center"/>
    </xf>
    <xf numFmtId="0" fontId="14" fillId="0" borderId="0" xfId="1" applyFont="1"/>
    <xf numFmtId="165" fontId="15" fillId="0" borderId="0" xfId="4" applyNumberFormat="1" applyFont="1"/>
    <xf numFmtId="0" fontId="15" fillId="0" borderId="0" xfId="1" applyFont="1"/>
    <xf numFmtId="165" fontId="2" fillId="0" borderId="0" xfId="4" applyNumberFormat="1" applyFont="1" applyFill="1"/>
    <xf numFmtId="165" fontId="16" fillId="0" borderId="0" xfId="4" applyNumberFormat="1" applyFont="1" applyFill="1"/>
    <xf numFmtId="165" fontId="10" fillId="0" borderId="0" xfId="4" applyNumberFormat="1" applyFont="1" applyFill="1" applyBorder="1"/>
    <xf numFmtId="165" fontId="17" fillId="0" borderId="0" xfId="4" applyNumberFormat="1" applyFont="1"/>
    <xf numFmtId="165" fontId="10" fillId="0" borderId="0" xfId="4" applyNumberFormat="1" applyFont="1" applyFill="1" applyBorder="1" applyAlignment="1">
      <alignment horizontal="center"/>
    </xf>
    <xf numFmtId="165" fontId="17" fillId="0" borderId="0" xfId="4" applyNumberFormat="1" applyFont="1" applyAlignment="1">
      <alignment horizontal="center"/>
    </xf>
    <xf numFmtId="165" fontId="3" fillId="0" borderId="0" xfId="4" applyNumberFormat="1" applyFont="1" applyFill="1"/>
    <xf numFmtId="168" fontId="2" fillId="0" borderId="0" xfId="6" applyNumberFormat="1" applyFont="1" applyFill="1"/>
    <xf numFmtId="165" fontId="10" fillId="0" borderId="0" xfId="4" applyNumberFormat="1" applyFont="1" applyBorder="1"/>
    <xf numFmtId="165" fontId="10" fillId="0" borderId="0" xfId="4" applyNumberFormat="1" applyFont="1" applyBorder="1" applyAlignment="1">
      <alignment horizontal="center"/>
    </xf>
    <xf numFmtId="168" fontId="2" fillId="0" borderId="0" xfId="6" applyNumberFormat="1" applyFont="1" applyFill="1" applyBorder="1"/>
    <xf numFmtId="165" fontId="2" fillId="0" borderId="0" xfId="4" applyNumberFormat="1" applyFont="1" applyFill="1" applyBorder="1"/>
    <xf numFmtId="165" fontId="16" fillId="2" borderId="0" xfId="4" applyNumberFormat="1" applyFont="1" applyFill="1" applyBorder="1"/>
    <xf numFmtId="165" fontId="18" fillId="0" borderId="0" xfId="4" applyNumberFormat="1" applyFont="1" applyBorder="1"/>
    <xf numFmtId="165" fontId="18" fillId="0" borderId="0" xfId="4" applyNumberFormat="1" applyFont="1" applyBorder="1" applyAlignment="1">
      <alignment horizontal="center"/>
    </xf>
    <xf numFmtId="9" fontId="16" fillId="0" borderId="0" xfId="6" applyFont="1" applyFill="1" applyAlignment="1">
      <alignment horizontal="center"/>
    </xf>
    <xf numFmtId="165" fontId="16" fillId="2" borderId="0" xfId="4" applyNumberFormat="1" applyFont="1" applyFill="1"/>
    <xf numFmtId="167" fontId="2" fillId="0" borderId="0" xfId="5" applyNumberFormat="1" applyFont="1" applyFill="1"/>
    <xf numFmtId="165" fontId="19" fillId="0" borderId="0" xfId="4" applyNumberFormat="1" applyFont="1"/>
    <xf numFmtId="165" fontId="17" fillId="0" borderId="0" xfId="4" applyNumberFormat="1" applyFont="1" applyFill="1"/>
    <xf numFmtId="165" fontId="16" fillId="0" borderId="0" xfId="4" applyNumberFormat="1" applyFont="1" applyBorder="1"/>
    <xf numFmtId="169" fontId="10" fillId="0" borderId="0" xfId="4" applyNumberFormat="1" applyFont="1" applyFill="1" applyBorder="1"/>
    <xf numFmtId="165" fontId="17" fillId="0" borderId="2" xfId="4" applyNumberFormat="1" applyFont="1" applyBorder="1"/>
    <xf numFmtId="165" fontId="17" fillId="0" borderId="2" xfId="4" applyNumberFormat="1" applyFont="1" applyBorder="1" applyAlignment="1">
      <alignment horizontal="center"/>
    </xf>
    <xf numFmtId="165" fontId="3" fillId="0" borderId="2" xfId="4" applyNumberFormat="1" applyFont="1" applyBorder="1"/>
    <xf numFmtId="165" fontId="17" fillId="0" borderId="0" xfId="4" applyNumberFormat="1" applyFont="1" applyBorder="1"/>
    <xf numFmtId="165" fontId="17" fillId="0" borderId="0" xfId="4" applyNumberFormat="1" applyFont="1" applyBorder="1" applyAlignment="1">
      <alignment horizontal="center"/>
    </xf>
    <xf numFmtId="165" fontId="19" fillId="0" borderId="0" xfId="4" applyNumberFormat="1" applyFont="1" applyBorder="1"/>
    <xf numFmtId="165" fontId="3" fillId="0" borderId="0" xfId="4" applyNumberFormat="1" applyFont="1" applyBorder="1"/>
    <xf numFmtId="165" fontId="10" fillId="0" borderId="0" xfId="4" applyNumberFormat="1" applyFont="1" applyFill="1"/>
    <xf numFmtId="165" fontId="10" fillId="0" borderId="1" xfId="4" applyNumberFormat="1" applyFont="1" applyBorder="1"/>
    <xf numFmtId="165" fontId="10" fillId="0" borderId="1" xfId="4" applyNumberFormat="1" applyFont="1" applyBorder="1" applyAlignment="1">
      <alignment horizontal="center"/>
    </xf>
    <xf numFmtId="165" fontId="16" fillId="2" borderId="1" xfId="4" applyNumberFormat="1" applyFont="1" applyFill="1" applyBorder="1"/>
    <xf numFmtId="165" fontId="2" fillId="0" borderId="1" xfId="4" applyNumberFormat="1" applyFont="1" applyBorder="1"/>
    <xf numFmtId="169" fontId="10" fillId="0" borderId="0" xfId="4" applyNumberFormat="1" applyFont="1" applyFill="1"/>
    <xf numFmtId="165" fontId="17" fillId="0" borderId="3" xfId="4" applyNumberFormat="1" applyFont="1" applyBorder="1"/>
    <xf numFmtId="165" fontId="17" fillId="0" borderId="3" xfId="4" applyNumberFormat="1" applyFont="1" applyBorder="1" applyAlignment="1">
      <alignment horizontal="center"/>
    </xf>
    <xf numFmtId="165" fontId="3" fillId="0" borderId="3" xfId="4" applyNumberFormat="1" applyFont="1" applyBorder="1"/>
    <xf numFmtId="165" fontId="16" fillId="0" borderId="0" xfId="4" applyNumberFormat="1" applyFont="1"/>
    <xf numFmtId="170" fontId="10" fillId="0" borderId="0" xfId="4" applyNumberFormat="1" applyFont="1"/>
    <xf numFmtId="165" fontId="17" fillId="0" borderId="4" xfId="4" applyNumberFormat="1" applyFont="1" applyBorder="1"/>
    <xf numFmtId="165" fontId="17" fillId="0" borderId="4" xfId="4" applyNumberFormat="1" applyFont="1" applyBorder="1" applyAlignment="1">
      <alignment horizontal="center"/>
    </xf>
    <xf numFmtId="165" fontId="3" fillId="0" borderId="4" xfId="4" applyNumberFormat="1" applyFont="1" applyBorder="1"/>
    <xf numFmtId="171" fontId="11" fillId="0" borderId="0" xfId="4" applyNumberFormat="1" applyFont="1"/>
    <xf numFmtId="171" fontId="11" fillId="0" borderId="0" xfId="4" applyNumberFormat="1" applyFont="1" applyAlignment="1">
      <alignment horizontal="center"/>
    </xf>
    <xf numFmtId="166" fontId="11" fillId="0" borderId="0" xfId="4" applyNumberFormat="1" applyFont="1"/>
    <xf numFmtId="171" fontId="18" fillId="0" borderId="0" xfId="4" applyNumberFormat="1" applyFont="1"/>
    <xf numFmtId="171" fontId="18" fillId="0" borderId="0" xfId="4" applyNumberFormat="1" applyFont="1" applyAlignment="1">
      <alignment horizontal="center"/>
    </xf>
    <xf numFmtId="165" fontId="10" fillId="2" borderId="0" xfId="4" applyNumberFormat="1" applyFont="1" applyFill="1"/>
    <xf numFmtId="165" fontId="10" fillId="0" borderId="2" xfId="4" applyNumberFormat="1" applyFont="1" applyBorder="1"/>
    <xf numFmtId="165" fontId="10" fillId="0" borderId="2" xfId="4" applyNumberFormat="1" applyFont="1" applyBorder="1" applyAlignment="1">
      <alignment horizontal="center"/>
    </xf>
    <xf numFmtId="165" fontId="2" fillId="0" borderId="0" xfId="4" applyNumberFormat="1" applyFont="1" applyBorder="1"/>
    <xf numFmtId="165" fontId="20" fillId="0" borderId="0" xfId="4" applyNumberFormat="1" applyFont="1"/>
    <xf numFmtId="165" fontId="2" fillId="0" borderId="2" xfId="4" applyNumberFormat="1" applyFont="1" applyBorder="1"/>
    <xf numFmtId="165" fontId="2" fillId="0" borderId="0" xfId="4" applyNumberFormat="1" applyFont="1"/>
    <xf numFmtId="169" fontId="10" fillId="0" borderId="0" xfId="4" applyNumberFormat="1" applyFont="1"/>
    <xf numFmtId="168" fontId="16" fillId="0" borderId="0" xfId="6" applyNumberFormat="1" applyFont="1"/>
    <xf numFmtId="0" fontId="18" fillId="0" borderId="0" xfId="1" applyFont="1"/>
    <xf numFmtId="172" fontId="10" fillId="0" borderId="0" xfId="4" applyNumberFormat="1" applyFont="1"/>
    <xf numFmtId="0" fontId="21" fillId="0" borderId="0" xfId="2" applyFont="1"/>
    <xf numFmtId="167" fontId="16" fillId="5" borderId="0" xfId="5" applyNumberFormat="1" applyFont="1" applyFill="1"/>
    <xf numFmtId="168" fontId="16" fillId="5" borderId="0" xfId="6" applyNumberFormat="1" applyFont="1" applyFill="1"/>
    <xf numFmtId="168" fontId="16" fillId="5" borderId="0" xfId="6" applyNumberFormat="1" applyFont="1" applyFill="1" applyBorder="1"/>
    <xf numFmtId="165" fontId="16" fillId="5" borderId="0" xfId="4" applyNumberFormat="1" applyFont="1" applyFill="1" applyBorder="1"/>
    <xf numFmtId="0" fontId="10" fillId="0" borderId="0" xfId="0" applyFont="1"/>
    <xf numFmtId="165" fontId="8" fillId="6" borderId="0" xfId="4" applyNumberFormat="1" applyFont="1" applyFill="1" applyAlignment="1">
      <alignment horizontal="centerContinuous"/>
    </xf>
    <xf numFmtId="165" fontId="9" fillId="6" borderId="0" xfId="4" applyNumberFormat="1" applyFont="1" applyFill="1" applyAlignment="1">
      <alignment horizontal="centerContinuous"/>
    </xf>
    <xf numFmtId="0" fontId="8" fillId="6" borderId="0" xfId="0" applyNumberFormat="1" applyFont="1" applyFill="1" applyAlignment="1">
      <alignment horizontal="center"/>
    </xf>
    <xf numFmtId="0" fontId="8" fillId="7" borderId="0" xfId="1" applyNumberFormat="1" applyFont="1" applyFill="1"/>
    <xf numFmtId="0" fontId="8" fillId="7" borderId="0" xfId="1" applyNumberFormat="1" applyFont="1" applyFill="1" applyAlignment="1">
      <alignment horizontal="center"/>
    </xf>
    <xf numFmtId="0" fontId="8" fillId="7" borderId="0" xfId="1" applyNumberFormat="1" applyFont="1" applyFill="1" applyAlignment="1">
      <alignment horizontal="right"/>
    </xf>
    <xf numFmtId="0" fontId="2" fillId="7" borderId="0" xfId="1" applyFont="1" applyFill="1"/>
    <xf numFmtId="167" fontId="16" fillId="4" borderId="0" xfId="5" applyNumberFormat="1" applyFont="1" applyFill="1"/>
    <xf numFmtId="165" fontId="16" fillId="4" borderId="0" xfId="4" applyNumberFormat="1" applyFont="1" applyFill="1"/>
    <xf numFmtId="165" fontId="19" fillId="4" borderId="0" xfId="4" applyNumberFormat="1" applyFont="1" applyFill="1"/>
    <xf numFmtId="165" fontId="16" fillId="4" borderId="0" xfId="4" applyNumberFormat="1" applyFont="1" applyFill="1" applyBorder="1"/>
    <xf numFmtId="165" fontId="16" fillId="4" borderId="1" xfId="4" applyNumberFormat="1" applyFont="1" applyFill="1" applyBorder="1"/>
    <xf numFmtId="165" fontId="10" fillId="4" borderId="0" xfId="4" applyNumberFormat="1" applyFont="1" applyFill="1"/>
    <xf numFmtId="167" fontId="16" fillId="4" borderId="0" xfId="5" applyNumberFormat="1" applyFont="1" applyFill="1" applyAlignment="1">
      <alignment horizontal="center"/>
    </xf>
    <xf numFmtId="0" fontId="14" fillId="0" borderId="0" xfId="1" quotePrefix="1" applyFont="1"/>
    <xf numFmtId="0" fontId="26" fillId="3" borderId="0" xfId="7" applyFont="1" applyFill="1" applyBorder="1"/>
    <xf numFmtId="0" fontId="27" fillId="3" borderId="0" xfId="2" quotePrefix="1" applyFont="1" applyFill="1"/>
    <xf numFmtId="0" fontId="9" fillId="3" borderId="0" xfId="1" applyFont="1" applyFill="1" applyBorder="1" applyProtection="1">
      <protection locked="0"/>
    </xf>
    <xf numFmtId="0" fontId="8" fillId="6" borderId="0" xfId="0" applyNumberFormat="1" applyFont="1" applyFill="1"/>
    <xf numFmtId="173" fontId="16" fillId="4" borderId="0" xfId="8" applyNumberFormat="1" applyFont="1" applyFill="1" applyAlignment="1">
      <alignment horizontal="center"/>
    </xf>
    <xf numFmtId="173" fontId="16" fillId="4" borderId="0" xfId="8" applyNumberFormat="1" applyFont="1" applyFill="1"/>
    <xf numFmtId="167" fontId="16" fillId="4" borderId="0" xfId="5" quotePrefix="1" applyNumberFormat="1" applyFont="1" applyFill="1" applyAlignment="1">
      <alignment horizontal="center"/>
    </xf>
    <xf numFmtId="165" fontId="28" fillId="0" borderId="0" xfId="4" applyNumberFormat="1" applyFont="1"/>
    <xf numFmtId="165" fontId="17" fillId="0" borderId="0" xfId="4" applyNumberFormat="1" applyFont="1" applyFill="1" applyBorder="1"/>
    <xf numFmtId="165" fontId="17" fillId="8" borderId="0" xfId="4" applyNumberFormat="1" applyFont="1" applyFill="1"/>
  </cellXfs>
  <cellStyles count="9">
    <cellStyle name="Comma" xfId="8" builtinId="3"/>
    <cellStyle name="Comma 2" xfId="4" xr:uid="{14546FC0-CF8F-9F42-8318-D06A5EB93C9A}"/>
    <cellStyle name="Currency 2" xfId="5" xr:uid="{C36DCB0A-192B-B146-B67C-8CF25EBB9346}"/>
    <cellStyle name="Hyperlink" xfId="7" builtinId="8"/>
    <cellStyle name="Hyperlink 2" xfId="2" xr:uid="{A8EA2D76-2F5B-314B-A561-F2154D1C245C}"/>
    <cellStyle name="Hyperlink 2 2" xfId="3" xr:uid="{4363FC54-46D5-E748-9A2F-560B868FA274}"/>
    <cellStyle name="Normal" xfId="0" builtinId="0"/>
    <cellStyle name="Normal 2" xfId="1" xr:uid="{EE079FD8-F018-C849-A4EA-E282FEDD6052}"/>
    <cellStyle name="Percent 2" xfId="6" xr:uid="{C54FCBBB-78E5-6047-B1B2-C463052A0237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Forecasted Rev.,</a:t>
            </a:r>
            <a:r>
              <a:rPr lang="en-US" b="1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Gross Profit and EBT</a:t>
            </a:r>
            <a:r>
              <a:rPr lang="en-US" b="1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br>
              <a:rPr lang="en-US" b="1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b="1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2019-</a:t>
            </a:r>
            <a:r>
              <a:rPr lang="en-US" b="1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2023</a:t>
            </a:r>
          </a:p>
        </c:rich>
      </c:tx>
      <c:layout>
        <c:manualLayout>
          <c:xMode val="edge"/>
          <c:yMode val="edge"/>
          <c:x val="0.18270457760627665"/>
          <c:y val="2.5159126522671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'[1]Financial Forecast for Startups'!$J$110:$N$110</c:f>
              <c:numCache>
                <c:formatCode>_-* #,##0_-;\(#,##0\)_-;_-* "-"_-;_-@_-</c:formatCode>
                <c:ptCount val="5"/>
                <c:pt idx="0">
                  <c:v>10000</c:v>
                </c:pt>
                <c:pt idx="1">
                  <c:v>11000</c:v>
                </c:pt>
                <c:pt idx="2">
                  <c:v>12100.000000000002</c:v>
                </c:pt>
                <c:pt idx="3">
                  <c:v>13310.000000000004</c:v>
                </c:pt>
                <c:pt idx="4">
                  <c:v>14641.000000000005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'[1]Financial Forecast for Startups'!$B$110</c15:sqref>
                        </c15:formulaRef>
                      </c:ext>
                    </c:extLst>
                    <c:strCache>
                      <c:ptCount val="1"/>
                      <c:pt idx="0">
                        <c:v> Revenue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'[1]Financial Forecast for Startups'!$J$2:$N$2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A6E-8E4C-A691-C50ABFB663FE}"/>
            </c:ext>
          </c:extLst>
        </c:ser>
        <c:ser>
          <c:idx val="2"/>
          <c:order val="1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'[1]Financial Forecast for Startups'!$J$111:$N$111</c:f>
              <c:numCache>
                <c:formatCode>_-* #,##0_-;\(#,##0\)_-;_-* "-"_-;_-@_-</c:formatCode>
                <c:ptCount val="5"/>
                <c:pt idx="0">
                  <c:v>6300</c:v>
                </c:pt>
                <c:pt idx="1">
                  <c:v>6930</c:v>
                </c:pt>
                <c:pt idx="2">
                  <c:v>7744.0000000000009</c:v>
                </c:pt>
                <c:pt idx="3">
                  <c:v>8518.4000000000015</c:v>
                </c:pt>
                <c:pt idx="4">
                  <c:v>9516.6500000000051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'[1]Financial Forecast for Startups'!$B$111</c15:sqref>
                        </c15:formulaRef>
                      </c:ext>
                    </c:extLst>
                    <c:strCache>
                      <c:ptCount val="1"/>
                      <c:pt idx="0">
                        <c:v> Gross Profit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'[1]Financial Forecast for Startups'!$J$2:$N$2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A6E-8E4C-A691-C50ABFB663FE}"/>
            </c:ext>
          </c:extLst>
        </c:ser>
        <c:ser>
          <c:idx val="1"/>
          <c:order val="2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'[1]Financial Forecast for Startups'!$J$112:$N$112</c:f>
              <c:numCache>
                <c:formatCode>_-* #,##0_-;\(#,##0\)_-;_-* "-"_-;_-@_-</c:formatCode>
                <c:ptCount val="5"/>
                <c:pt idx="0">
                  <c:v>-28700</c:v>
                </c:pt>
                <c:pt idx="1">
                  <c:v>-34070</c:v>
                </c:pt>
                <c:pt idx="2">
                  <c:v>-34856</c:v>
                </c:pt>
                <c:pt idx="3">
                  <c:v>-41041.599999999999</c:v>
                </c:pt>
                <c:pt idx="4">
                  <c:v>-38219.349999999991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'[1]Financial Forecast for Startups'!$B$112</c15:sqref>
                        </c15:formulaRef>
                      </c:ext>
                    </c:extLst>
                    <c:strCache>
                      <c:ptCount val="1"/>
                      <c:pt idx="0">
                        <c:v> Earning Before Tax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'[1]Financial Forecast for Startups'!$J$2:$N$2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6E-8E4C-A691-C50ABFB66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26472968"/>
        <c:axId val="626472640"/>
      </c:barChart>
      <c:catAx>
        <c:axId val="62647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26472640"/>
        <c:crosses val="autoZero"/>
        <c:auto val="1"/>
        <c:lblAlgn val="ctr"/>
        <c:lblOffset val="100"/>
        <c:noMultiLvlLbl val="0"/>
      </c:catAx>
      <c:valAx>
        <c:axId val="626472640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2647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Forecasted Cash Flows 201</a:t>
            </a:r>
            <a:r>
              <a:rPr lang="en-US" b="1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9- 2023</a:t>
            </a:r>
            <a:endParaRPr lang="en-US" b="1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'[1]Financial Forecast for Startups'!$I$115:$N$115</c:f>
              <c:numCache>
                <c:formatCode>_-* #,##0_-;\(#,##0\)_-;_-* "-"_-;_-@_-</c:formatCode>
                <c:ptCount val="6"/>
                <c:pt idx="0">
                  <c:v>0</c:v>
                </c:pt>
                <c:pt idx="1">
                  <c:v>-21522.082191780821</c:v>
                </c:pt>
                <c:pt idx="2">
                  <c:v>-18616.208219178083</c:v>
                </c:pt>
                <c:pt idx="3">
                  <c:v>-17578.774794520548</c:v>
                </c:pt>
                <c:pt idx="4">
                  <c:v>-15092.586520547942</c:v>
                </c:pt>
                <c:pt idx="5">
                  <c:v>-14880.389534246569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'[1]Financial Forecast for Startups'!$B$115</c15:sqref>
                        </c15:formulaRef>
                      </c:ext>
                    </c:extLst>
                    <c:strCache>
                      <c:ptCount val="1"/>
                      <c:pt idx="0">
                        <c:v> Operating Cash Flow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'[1]Financial Forecast for Startups'!$I$2:$N$2</c15:sqref>
                        </c15:formulaRef>
                      </c:ext>
                    </c:extLst>
                    <c:strCache>
                      <c:ptCount val="6"/>
                      <c:pt idx="0">
                        <c:v>Day 1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6E1-4C48-859E-7D2AF18D0E63}"/>
            </c:ext>
          </c:extLst>
        </c:ser>
        <c:ser>
          <c:idx val="2"/>
          <c:order val="1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'[1]Financial Forecast for Startups'!$I$116:$N$116</c:f>
              <c:numCache>
                <c:formatCode>_-* #,##0_-;\(#,##0\)_-;_-* "-"_-;_-@_-</c:formatCode>
                <c:ptCount val="6"/>
                <c:pt idx="0">
                  <c:v>0</c:v>
                </c:pt>
                <c:pt idx="1">
                  <c:v>-15000</c:v>
                </c:pt>
                <c:pt idx="2">
                  <c:v>-10000</c:v>
                </c:pt>
                <c:pt idx="3">
                  <c:v>-25000</c:v>
                </c:pt>
                <c:pt idx="4">
                  <c:v>-10000</c:v>
                </c:pt>
                <c:pt idx="5">
                  <c:v>-15000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'[1]Financial Forecast for Startups'!$B$116</c15:sqref>
                        </c15:formulaRef>
                      </c:ext>
                    </c:extLst>
                    <c:strCache>
                      <c:ptCount val="1"/>
                      <c:pt idx="0">
                        <c:v> Investing Cash Flow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'[1]Financial Forecast for Startups'!$I$2:$N$2</c15:sqref>
                        </c15:formulaRef>
                      </c:ext>
                    </c:extLst>
                    <c:strCache>
                      <c:ptCount val="6"/>
                      <c:pt idx="0">
                        <c:v>Day 1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6E1-4C48-859E-7D2AF18D0E63}"/>
            </c:ext>
          </c:extLst>
        </c:ser>
        <c:ser>
          <c:idx val="3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'[1]Financial Forecast for Startups'!$I$117:$N$117</c:f>
              <c:numCache>
                <c:formatCode>_-* #,##0_-;\(#,##0\)_-;_-* "-"_-;_-@_-</c:formatCode>
                <c:ptCount val="6"/>
                <c:pt idx="0">
                  <c:v>107000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'[1]Financial Forecast for Startups'!$B$117</c15:sqref>
                        </c15:formulaRef>
                      </c:ext>
                    </c:extLst>
                    <c:strCache>
                      <c:ptCount val="1"/>
                      <c:pt idx="0">
                        <c:v> Financing Cash Flow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'[1]Financial Forecast for Startups'!$I$2:$N$2</c15:sqref>
                        </c15:formulaRef>
                      </c:ext>
                    </c:extLst>
                    <c:strCache>
                      <c:ptCount val="6"/>
                      <c:pt idx="0">
                        <c:v>Day 1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06E1-4C48-859E-7D2AF18D0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6556256"/>
        <c:axId val="626558224"/>
      </c:barChart>
      <c:catAx>
        <c:axId val="62655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26558224"/>
        <c:crosses val="autoZero"/>
        <c:auto val="1"/>
        <c:lblAlgn val="ctr"/>
        <c:lblOffset val="100"/>
        <c:tickLblSkip val="1"/>
        <c:noMultiLvlLbl val="0"/>
      </c:catAx>
      <c:valAx>
        <c:axId val="626558224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2655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ilingice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711199</xdr:colOff>
      <xdr:row>4</xdr:row>
      <xdr:rowOff>228600</xdr:rowOff>
    </xdr:from>
    <xdr:to>
      <xdr:col>6</xdr:col>
      <xdr:colOff>501908</xdr:colOff>
      <xdr:row>10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808750-33FB-034A-88E1-A07152D78A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0726"/>
        <a:stretch/>
      </xdr:blipFill>
      <xdr:spPr>
        <a:xfrm>
          <a:off x="1549399" y="1193800"/>
          <a:ext cx="5366009" cy="1295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147</xdr:row>
      <xdr:rowOff>0</xdr:rowOff>
    </xdr:from>
    <xdr:to>
      <xdr:col>9</xdr:col>
      <xdr:colOff>235929</xdr:colOff>
      <xdr:row>161</xdr:row>
      <xdr:rowOff>119267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682FD3-300C-DF40-B054-F4560D0B3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219364</xdr:colOff>
      <xdr:row>146</xdr:row>
      <xdr:rowOff>196272</xdr:rowOff>
    </xdr:from>
    <xdr:to>
      <xdr:col>16</xdr:col>
      <xdr:colOff>47284</xdr:colOff>
      <xdr:row>161</xdr:row>
      <xdr:rowOff>115455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9F3357-6300-0E47-845F-8BC410376A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357908</xdr:colOff>
      <xdr:row>167</xdr:row>
      <xdr:rowOff>103910</xdr:rowOff>
    </xdr:from>
    <xdr:to>
      <xdr:col>3</xdr:col>
      <xdr:colOff>175746</xdr:colOff>
      <xdr:row>171</xdr:row>
      <xdr:rowOff>46781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7B9EA6-3C9E-D746-86F8-26C9FF7B7B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24326"/>
        <a:stretch/>
      </xdr:blipFill>
      <xdr:spPr>
        <a:xfrm>
          <a:off x="357908" y="29221546"/>
          <a:ext cx="2761929" cy="774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rick@boilingic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atrick@boilingice.com" TargetMode="External"/><Relationship Id="rId1" Type="http://schemas.openxmlformats.org/officeDocument/2006/relationships/hyperlink" Target="http://www.boilingice.com/startup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32E3F-ACBF-CA4F-8386-74354773A76B}">
  <dimension ref="B1:O57"/>
  <sheetViews>
    <sheetView showGridLines="0" tabSelected="1" topLeftCell="A7" zoomScaleNormal="100" workbookViewId="0">
      <selection activeCell="D16" sqref="D16"/>
    </sheetView>
  </sheetViews>
  <sheetFormatPr baseColWidth="10" defaultColWidth="9.1640625" defaultRowHeight="16" x14ac:dyDescent="0.2"/>
  <cols>
    <col min="1" max="2" width="11" style="93" customWidth="1"/>
    <col min="3" max="3" width="29.1640625" style="93" customWidth="1"/>
    <col min="4" max="22" width="11" style="93" customWidth="1"/>
    <col min="23" max="25" width="9.1640625" style="93"/>
    <col min="26" max="26" width="9.1640625" style="93" customWidth="1"/>
    <col min="27" max="16384" width="9.1640625" style="93"/>
  </cols>
  <sheetData>
    <row r="1" spans="2:15" ht="19.5" customHeight="1" x14ac:dyDescent="0.2"/>
    <row r="2" spans="2:15" ht="19.5" customHeight="1" x14ac:dyDescent="0.2"/>
    <row r="3" spans="2:15" ht="19.5" customHeight="1" x14ac:dyDescent="0.2"/>
    <row r="4" spans="2:15" ht="19.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9.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9.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9.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9.5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9.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9.5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9.5" customHeight="1" x14ac:dyDescent="0.2">
      <c r="B11" s="1"/>
      <c r="C11" s="102" t="s">
        <v>127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9.5" customHeight="1" x14ac:dyDescent="0.2">
      <c r="B12" s="1"/>
      <c r="C12" s="102" t="s">
        <v>128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9.5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" x14ac:dyDescent="0.2">
      <c r="B14" s="1"/>
      <c r="C14" s="104" t="s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2" t="s">
        <v>129</v>
      </c>
      <c r="O14" s="1"/>
    </row>
    <row r="15" spans="2:15" ht="19.5" customHeight="1" x14ac:dyDescent="0.2">
      <c r="B15" s="1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9.5" customHeight="1" x14ac:dyDescent="0.2">
      <c r="B16" s="1"/>
      <c r="C16" s="104" t="s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9.5" customHeight="1" x14ac:dyDescent="0.2">
      <c r="B17" s="1"/>
      <c r="C17" s="103" t="s">
        <v>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9.5" customHeight="1" x14ac:dyDescent="0.2">
      <c r="B18" s="1"/>
      <c r="C18" s="103" t="s">
        <v>101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9.5" customHeight="1" x14ac:dyDescent="0.2">
      <c r="B19" s="1"/>
      <c r="C19" s="103" t="s">
        <v>122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9.5" customHeight="1" x14ac:dyDescent="0.2">
      <c r="B20" s="1"/>
      <c r="C20" s="103" t="s">
        <v>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9.5" customHeight="1" x14ac:dyDescent="0.2">
      <c r="B21" s="1"/>
      <c r="C21" s="103" t="s">
        <v>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9.5" customHeight="1" x14ac:dyDescent="0.2">
      <c r="B22" s="1"/>
      <c r="C22" s="103" t="s">
        <v>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9.5" customHeight="1" x14ac:dyDescent="0.2">
      <c r="B23" s="1"/>
      <c r="C23" s="103" t="s">
        <v>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9.5" customHeight="1" x14ac:dyDescent="0.2">
      <c r="B24" s="1"/>
      <c r="C24" s="10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9.5" customHeight="1" x14ac:dyDescent="0.2">
      <c r="B25" s="1"/>
      <c r="C25" s="4" t="s">
        <v>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9.5" customHeight="1" x14ac:dyDescent="0.2">
      <c r="B26" s="1"/>
      <c r="C26" s="5" t="s">
        <v>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"/>
    </row>
    <row r="27" spans="2:15" ht="19.5" customHeight="1" x14ac:dyDescent="0.2">
      <c r="B27" s="1"/>
      <c r="C27" s="7" t="s">
        <v>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9.5" customHeight="1" x14ac:dyDescent="0.2">
      <c r="B28" s="1"/>
      <c r="C28" s="7" t="s">
        <v>10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9.5" customHeight="1" x14ac:dyDescent="0.2">
      <c r="B29" s="1"/>
      <c r="C29" s="7" t="s">
        <v>11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9.5" customHeight="1" x14ac:dyDescent="0.2">
      <c r="B30" s="1"/>
      <c r="C30" s="7" t="s">
        <v>11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9.5" customHeight="1" x14ac:dyDescent="0.2"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9.5" customHeight="1" x14ac:dyDescent="0.2">
      <c r="B32" s="1"/>
      <c r="C32" s="4" t="s">
        <v>125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9.5" customHeight="1" x14ac:dyDescent="0.2">
      <c r="B33" s="1"/>
      <c r="C33" s="7" t="s">
        <v>124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9.5" customHeight="1" x14ac:dyDescent="0.2">
      <c r="B34" s="1"/>
      <c r="C34" s="7" t="s">
        <v>123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9.5" customHeight="1" x14ac:dyDescent="0.2">
      <c r="B35" s="1"/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9.5" customHeight="1" x14ac:dyDescent="0.2">
      <c r="B36" s="1"/>
      <c r="C36" s="8" t="s">
        <v>12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9.5" customHeight="1" x14ac:dyDescent="0.2">
      <c r="B37" s="1"/>
      <c r="C37" s="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9.5" customHeight="1" x14ac:dyDescent="0.2"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9.5" customHeight="1" x14ac:dyDescent="0.2"/>
    <row r="40" spans="2:15" ht="19.5" customHeight="1" x14ac:dyDescent="0.2"/>
    <row r="41" spans="2:15" ht="19.5" customHeight="1" x14ac:dyDescent="0.2"/>
    <row r="42" spans="2:15" ht="19.5" customHeight="1" x14ac:dyDescent="0.2"/>
    <row r="43" spans="2:15" ht="19.5" customHeight="1" x14ac:dyDescent="0.2"/>
    <row r="44" spans="2:15" ht="19.5" customHeight="1" x14ac:dyDescent="0.2"/>
    <row r="45" spans="2:15" ht="19.5" customHeight="1" x14ac:dyDescent="0.2"/>
    <row r="46" spans="2:15" ht="19.5" customHeight="1" x14ac:dyDescent="0.2"/>
    <row r="47" spans="2:15" ht="19.5" customHeight="1" x14ac:dyDescent="0.2"/>
    <row r="48" spans="2:15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</sheetData>
  <hyperlinks>
    <hyperlink ref="C17" location="Assumptions___USD___000_s" display="Assumptions" xr:uid="{DE961496-0DFB-AC46-AE1B-C46A7A0CE4EF}"/>
    <hyperlink ref="C20" location="Income_Statement___USD___000_s" display="Income Statement" xr:uid="{5FCAC432-3873-3946-89CB-C299865B8030}"/>
    <hyperlink ref="C21" location="Balance_Sheet___USD___000_s" display="Balance Sheet" xr:uid="{747476D8-65DF-1743-8BDC-AC2BE90A21B3}"/>
    <hyperlink ref="C22" location="Cash_Flow_Statement___USD___000_s" display="Cash Flow Statement" xr:uid="{1BD8DE8D-0540-D548-A0B9-1B0D4AC214D7}"/>
    <hyperlink ref="C23" location="Charts_and_Graphs___USD___000_s" display="Charts" xr:uid="{D64DCA2D-C6F5-084D-8A44-D21628AB421F}"/>
    <hyperlink ref="C18" location="Timeline_and_Milestones" display="Timeline and Milestones" xr:uid="{10E8A54F-171D-9742-9F9B-F9883AC0CE91}"/>
    <hyperlink ref="C19" location="Detailed_Budget___USD___000_s" display="Detailed Budget" xr:uid="{D63E5637-4BBD-1641-8AF0-5DA170EC0EE2}"/>
    <hyperlink ref="C11" r:id="rId1" xr:uid="{C0DC6300-9273-4C49-B618-0EF04D38C5C2}"/>
  </hyperlink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1687-479E-0240-8C05-F136C44969BB}">
  <dimension ref="A1:U176"/>
  <sheetViews>
    <sheetView showGridLines="0" zoomScale="110" zoomScaleNormal="110" workbookViewId="0">
      <pane ySplit="3" topLeftCell="A4" activePane="bottomLeft" state="frozen"/>
      <selection activeCell="F25" sqref="F25"/>
      <selection pane="bottomLeft" activeCell="J8" sqref="J8"/>
    </sheetView>
  </sheetViews>
  <sheetFormatPr baseColWidth="10" defaultColWidth="9.1640625" defaultRowHeight="16" outlineLevelRow="1" x14ac:dyDescent="0.2"/>
  <cols>
    <col min="1" max="1" width="7.6640625" style="25" customWidth="1"/>
    <col min="2" max="3" width="15.5" style="11" customWidth="1"/>
    <col min="4" max="4" width="14.6640625" style="17" customWidth="1"/>
    <col min="5" max="5" width="23.33203125" style="11" hidden="1" customWidth="1"/>
    <col min="6" max="6" width="9" style="11" hidden="1" customWidth="1"/>
    <col min="7" max="8" width="10.1640625" style="11" hidden="1" customWidth="1"/>
    <col min="9" max="9" width="11.1640625" style="11" bestFit="1" customWidth="1"/>
    <col min="10" max="14" width="12.5" style="11" customWidth="1"/>
    <col min="15" max="16384" width="9.1640625" style="11"/>
  </cols>
  <sheetData>
    <row r="1" spans="1:21" ht="18" x14ac:dyDescent="0.2">
      <c r="A1" s="10"/>
      <c r="B1" s="105" t="s">
        <v>13</v>
      </c>
      <c r="C1" s="87"/>
      <c r="D1" s="87"/>
      <c r="E1" s="88" t="s">
        <v>14</v>
      </c>
      <c r="F1" s="88"/>
      <c r="G1" s="88"/>
      <c r="H1" s="88"/>
      <c r="I1" s="89"/>
      <c r="J1" s="87" t="s">
        <v>15</v>
      </c>
      <c r="K1" s="87"/>
      <c r="L1" s="87"/>
      <c r="M1" s="87"/>
      <c r="N1" s="87"/>
    </row>
    <row r="2" spans="1:21" ht="18" x14ac:dyDescent="0.2">
      <c r="B2" s="90" t="s">
        <v>16</v>
      </c>
      <c r="C2" s="90"/>
      <c r="D2" s="90"/>
      <c r="E2" s="90" t="s">
        <v>17</v>
      </c>
      <c r="F2" s="90" t="s">
        <v>17</v>
      </c>
      <c r="G2" s="90" t="s">
        <v>17</v>
      </c>
      <c r="H2" s="90" t="s">
        <v>17</v>
      </c>
      <c r="I2" s="91" t="s">
        <v>18</v>
      </c>
      <c r="J2" s="92">
        <v>2019</v>
      </c>
      <c r="K2" s="92">
        <f t="shared" ref="K2:N2" si="0">+J2+1</f>
        <v>2020</v>
      </c>
      <c r="L2" s="92">
        <f t="shared" si="0"/>
        <v>2021</v>
      </c>
      <c r="M2" s="92">
        <f t="shared" si="0"/>
        <v>2022</v>
      </c>
      <c r="N2" s="92">
        <f t="shared" si="0"/>
        <v>2023</v>
      </c>
      <c r="O2" s="86"/>
      <c r="P2" s="86"/>
      <c r="Q2" s="86"/>
      <c r="R2" s="86"/>
      <c r="S2" s="86"/>
      <c r="T2" s="86"/>
      <c r="U2" s="86"/>
    </row>
    <row r="3" spans="1:21" s="13" customFormat="1" ht="18" x14ac:dyDescent="0.2">
      <c r="B3" s="13" t="s">
        <v>19</v>
      </c>
      <c r="D3" s="14"/>
      <c r="E3" s="15" t="str">
        <f t="shared" ref="E3:I3" si="1">IFERROR(IF(ABS(E86)&gt;1,"Problem","OKAY"),"OKAY")</f>
        <v>OKAY</v>
      </c>
      <c r="F3" s="15" t="str">
        <f t="shared" si="1"/>
        <v>OKAY</v>
      </c>
      <c r="G3" s="15" t="str">
        <f t="shared" si="1"/>
        <v>OKAY</v>
      </c>
      <c r="H3" s="15" t="str">
        <f t="shared" si="1"/>
        <v>OKAY</v>
      </c>
      <c r="I3" s="16" t="str">
        <f t="shared" si="1"/>
        <v>OKAY</v>
      </c>
      <c r="J3" s="16" t="str">
        <f>IFERROR(IF(ABS(J86)&gt;1,"Problem","OKAY"),"OKAY")</f>
        <v>OKAY</v>
      </c>
      <c r="K3" s="16" t="str">
        <f t="shared" ref="K3:N3" si="2">IFERROR(IF(ABS(K86)&gt;1,"Problem","OKAY"),"OKAY")</f>
        <v>OKAY</v>
      </c>
      <c r="L3" s="16" t="str">
        <f t="shared" si="2"/>
        <v>OKAY</v>
      </c>
      <c r="M3" s="16" t="str">
        <f t="shared" si="2"/>
        <v>OKAY</v>
      </c>
      <c r="N3" s="16" t="str">
        <f t="shared" si="2"/>
        <v>OKAY</v>
      </c>
    </row>
    <row r="4" spans="1:21" x14ac:dyDescent="0.2"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  <c r="T4" s="19"/>
      <c r="U4" s="19"/>
    </row>
    <row r="5" spans="1:21" s="20" customFormat="1" ht="18" x14ac:dyDescent="0.2">
      <c r="A5" s="109"/>
      <c r="B5" s="90" t="s">
        <v>20</v>
      </c>
      <c r="C5" s="90"/>
      <c r="D5" s="90"/>
      <c r="E5" s="90"/>
      <c r="F5" s="90"/>
      <c r="G5" s="90"/>
      <c r="H5" s="90"/>
      <c r="I5" s="91" t="str">
        <f>$I$2</f>
        <v>Day 1</v>
      </c>
      <c r="J5" s="92">
        <f>$J$2</f>
        <v>2019</v>
      </c>
      <c r="K5" s="92">
        <f>$K$2</f>
        <v>2020</v>
      </c>
      <c r="L5" s="92">
        <f>$L$2</f>
        <v>2021</v>
      </c>
      <c r="M5" s="92">
        <f>$M$2</f>
        <v>2022</v>
      </c>
      <c r="N5" s="92">
        <f>$N$2</f>
        <v>2023</v>
      </c>
      <c r="O5" s="21"/>
      <c r="P5" s="21"/>
      <c r="Q5" s="21"/>
      <c r="R5" s="21"/>
      <c r="S5" s="21"/>
      <c r="T5" s="21"/>
      <c r="U5" s="21"/>
    </row>
    <row r="6" spans="1:21" s="24" customFormat="1" outlineLevel="1" x14ac:dyDescent="0.2">
      <c r="A6" s="110"/>
      <c r="B6" s="25" t="s">
        <v>21</v>
      </c>
      <c r="D6" s="26"/>
      <c r="O6" s="19"/>
      <c r="P6" s="19"/>
      <c r="Q6" s="19"/>
      <c r="R6" s="19"/>
      <c r="S6" s="19"/>
      <c r="T6" s="19"/>
      <c r="U6" s="19"/>
    </row>
    <row r="7" spans="1:21" s="24" customFormat="1" outlineLevel="1" x14ac:dyDescent="0.2">
      <c r="A7" s="110"/>
      <c r="B7" s="11" t="s">
        <v>22</v>
      </c>
      <c r="D7" s="26"/>
      <c r="J7" s="82">
        <v>25000</v>
      </c>
      <c r="O7" s="19"/>
      <c r="P7" s="19"/>
      <c r="Q7" s="19"/>
      <c r="R7" s="19"/>
      <c r="S7" s="19"/>
      <c r="T7" s="19"/>
      <c r="U7" s="19"/>
    </row>
    <row r="8" spans="1:21" outlineLevel="1" x14ac:dyDescent="0.2">
      <c r="B8" s="11" t="s">
        <v>23</v>
      </c>
      <c r="C8" s="25"/>
      <c r="D8" s="27"/>
      <c r="E8" s="28"/>
      <c r="F8" s="29"/>
      <c r="G8" s="29"/>
      <c r="H8" s="29"/>
      <c r="I8" s="29"/>
      <c r="J8" s="83">
        <v>0</v>
      </c>
      <c r="K8" s="83">
        <v>0.1</v>
      </c>
      <c r="L8" s="83">
        <v>0.1</v>
      </c>
      <c r="M8" s="83">
        <v>0.1</v>
      </c>
      <c r="N8" s="83">
        <v>0.1</v>
      </c>
      <c r="O8" s="19"/>
      <c r="P8" s="19"/>
      <c r="Q8" s="19"/>
      <c r="R8" s="19"/>
      <c r="S8" s="19"/>
      <c r="T8" s="19"/>
      <c r="U8" s="19"/>
    </row>
    <row r="9" spans="1:21" outlineLevel="1" x14ac:dyDescent="0.2">
      <c r="B9" s="30" t="s">
        <v>24</v>
      </c>
      <c r="C9" s="30"/>
      <c r="D9" s="31"/>
      <c r="E9" s="32"/>
      <c r="F9" s="32"/>
      <c r="G9" s="32"/>
      <c r="H9" s="32"/>
      <c r="I9" s="32"/>
      <c r="J9" s="84">
        <v>0.37</v>
      </c>
      <c r="K9" s="84">
        <v>0.37</v>
      </c>
      <c r="L9" s="84">
        <v>0.36</v>
      </c>
      <c r="M9" s="84">
        <v>0.36</v>
      </c>
      <c r="N9" s="84">
        <v>0.35</v>
      </c>
      <c r="O9" s="19"/>
      <c r="P9" s="19"/>
      <c r="Q9" s="19"/>
      <c r="R9" s="19"/>
      <c r="S9" s="19"/>
      <c r="T9" s="19"/>
      <c r="U9" s="19"/>
    </row>
    <row r="10" spans="1:21" outlineLevel="1" x14ac:dyDescent="0.2">
      <c r="B10" s="30" t="s">
        <v>25</v>
      </c>
      <c r="C10" s="30"/>
      <c r="D10" s="31"/>
      <c r="E10" s="33"/>
      <c r="F10" s="33"/>
      <c r="G10" s="33"/>
      <c r="H10" s="33"/>
      <c r="I10" s="33"/>
      <c r="J10" s="85">
        <v>25000</v>
      </c>
      <c r="K10" s="85">
        <v>25000</v>
      </c>
      <c r="L10" s="85">
        <v>25000</v>
      </c>
      <c r="M10" s="85">
        <v>25000</v>
      </c>
      <c r="N10" s="85">
        <v>25000</v>
      </c>
      <c r="O10" s="19"/>
      <c r="P10" s="19"/>
      <c r="Q10" s="19"/>
      <c r="R10" s="19"/>
      <c r="S10" s="19"/>
      <c r="T10" s="19"/>
      <c r="U10" s="19"/>
    </row>
    <row r="11" spans="1:21" outlineLevel="1" x14ac:dyDescent="0.2">
      <c r="B11" s="30" t="s">
        <v>26</v>
      </c>
      <c r="C11" s="30"/>
      <c r="D11" s="31"/>
      <c r="E11" s="33"/>
      <c r="F11" s="33"/>
      <c r="G11" s="33"/>
      <c r="H11" s="33"/>
      <c r="I11" s="33"/>
      <c r="J11" s="85">
        <v>10000</v>
      </c>
      <c r="K11" s="85">
        <v>10000</v>
      </c>
      <c r="L11" s="85">
        <v>10000</v>
      </c>
      <c r="M11" s="85">
        <v>10000</v>
      </c>
      <c r="N11" s="85">
        <v>10000</v>
      </c>
      <c r="O11" s="19"/>
      <c r="P11" s="19"/>
      <c r="Q11" s="19"/>
      <c r="R11" s="19"/>
      <c r="S11" s="19"/>
      <c r="T11" s="19"/>
      <c r="U11" s="19"/>
    </row>
    <row r="12" spans="1:21" outlineLevel="1" x14ac:dyDescent="0.2">
      <c r="B12" s="30" t="s">
        <v>137</v>
      </c>
      <c r="C12" s="30"/>
      <c r="D12" s="31"/>
      <c r="E12" s="32"/>
      <c r="F12" s="32"/>
      <c r="G12" s="32"/>
      <c r="H12" s="32"/>
      <c r="I12" s="32"/>
      <c r="J12" s="84">
        <v>0.4</v>
      </c>
      <c r="K12" s="84">
        <v>0.4</v>
      </c>
      <c r="L12" s="84">
        <v>0.4</v>
      </c>
      <c r="M12" s="84">
        <v>0.4</v>
      </c>
      <c r="N12" s="84">
        <v>0.4</v>
      </c>
      <c r="O12" s="19"/>
      <c r="P12" s="19"/>
      <c r="Q12" s="19"/>
      <c r="R12" s="19"/>
      <c r="S12" s="19"/>
      <c r="T12" s="19"/>
      <c r="U12" s="19"/>
    </row>
    <row r="13" spans="1:21" outlineLevel="1" x14ac:dyDescent="0.2">
      <c r="B13" s="30" t="s">
        <v>27</v>
      </c>
      <c r="C13" s="30"/>
      <c r="D13" s="31"/>
      <c r="E13" s="32"/>
      <c r="F13" s="32"/>
      <c r="G13" s="32"/>
      <c r="H13" s="32"/>
      <c r="I13" s="32"/>
      <c r="J13" s="84">
        <v>0.03</v>
      </c>
      <c r="K13" s="84">
        <v>0.03</v>
      </c>
      <c r="L13" s="84">
        <v>0.03</v>
      </c>
      <c r="M13" s="84">
        <v>0.03</v>
      </c>
      <c r="N13" s="84">
        <v>0.03</v>
      </c>
      <c r="O13" s="19"/>
      <c r="P13" s="19"/>
      <c r="Q13" s="19"/>
      <c r="R13" s="19"/>
      <c r="S13" s="19"/>
      <c r="T13" s="19"/>
      <c r="U13" s="19"/>
    </row>
    <row r="14" spans="1:21" outlineLevel="1" x14ac:dyDescent="0.2">
      <c r="B14" s="30" t="s">
        <v>28</v>
      </c>
      <c r="C14" s="35"/>
      <c r="D14" s="36"/>
      <c r="E14" s="32"/>
      <c r="F14" s="32"/>
      <c r="G14" s="32"/>
      <c r="H14" s="32"/>
      <c r="I14" s="32"/>
      <c r="J14" s="84">
        <v>0.28000000000000003</v>
      </c>
      <c r="K14" s="84">
        <v>0.28000000000000003</v>
      </c>
      <c r="L14" s="84">
        <v>0.28000000000000003</v>
      </c>
      <c r="M14" s="84">
        <v>0.28000000000000003</v>
      </c>
      <c r="N14" s="84">
        <v>0.28000000000000003</v>
      </c>
      <c r="O14" s="19"/>
      <c r="P14" s="19"/>
      <c r="Q14" s="19"/>
      <c r="R14" s="19"/>
      <c r="S14" s="19"/>
      <c r="T14" s="19"/>
      <c r="U14" s="19"/>
    </row>
    <row r="15" spans="1:21" outlineLevel="1" x14ac:dyDescent="0.2">
      <c r="B15" s="30"/>
      <c r="C15" s="35"/>
      <c r="D15" s="36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9"/>
      <c r="P15" s="19"/>
      <c r="Q15" s="19"/>
      <c r="R15" s="19"/>
      <c r="S15" s="19"/>
      <c r="T15" s="19"/>
      <c r="U15" s="19"/>
    </row>
    <row r="16" spans="1:21" outlineLevel="1" x14ac:dyDescent="0.2">
      <c r="B16" s="25" t="s">
        <v>4</v>
      </c>
      <c r="C16" s="24"/>
      <c r="D16" s="2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19"/>
      <c r="P16" s="19"/>
      <c r="Q16" s="19"/>
      <c r="R16" s="19"/>
      <c r="S16" s="19"/>
      <c r="T16" s="19"/>
      <c r="U16" s="19"/>
    </row>
    <row r="17" spans="1:21" outlineLevel="1" x14ac:dyDescent="0.2">
      <c r="B17" s="11" t="s">
        <v>29</v>
      </c>
      <c r="D17" s="37"/>
      <c r="E17" s="22"/>
      <c r="F17" s="22"/>
      <c r="G17" s="22"/>
      <c r="H17" s="22"/>
      <c r="I17" s="22"/>
      <c r="J17" s="95">
        <v>18</v>
      </c>
      <c r="K17" s="95">
        <v>18</v>
      </c>
      <c r="L17" s="95">
        <v>18</v>
      </c>
      <c r="M17" s="95">
        <v>18</v>
      </c>
      <c r="N17" s="95">
        <v>18</v>
      </c>
      <c r="O17" s="19"/>
      <c r="P17" s="19"/>
      <c r="Q17" s="19"/>
      <c r="R17" s="19"/>
      <c r="S17" s="19"/>
      <c r="T17" s="19"/>
      <c r="U17" s="19"/>
    </row>
    <row r="18" spans="1:21" outlineLevel="1" x14ac:dyDescent="0.2">
      <c r="B18" s="11" t="s">
        <v>30</v>
      </c>
      <c r="D18" s="37"/>
      <c r="E18" s="22"/>
      <c r="F18" s="22"/>
      <c r="G18" s="22"/>
      <c r="H18" s="22"/>
      <c r="I18" s="22"/>
      <c r="J18" s="95">
        <v>73</v>
      </c>
      <c r="K18" s="95">
        <v>73</v>
      </c>
      <c r="L18" s="95">
        <v>73</v>
      </c>
      <c r="M18" s="95">
        <v>73</v>
      </c>
      <c r="N18" s="95">
        <v>73</v>
      </c>
      <c r="O18" s="19"/>
      <c r="P18" s="19"/>
      <c r="Q18" s="19"/>
      <c r="R18" s="19"/>
      <c r="S18" s="19"/>
      <c r="T18" s="19"/>
      <c r="U18" s="19"/>
    </row>
    <row r="19" spans="1:21" outlineLevel="1" x14ac:dyDescent="0.2">
      <c r="B19" s="11" t="s">
        <v>31</v>
      </c>
      <c r="D19" s="37"/>
      <c r="E19" s="22"/>
      <c r="F19" s="22"/>
      <c r="G19" s="22"/>
      <c r="H19" s="22"/>
      <c r="I19" s="22"/>
      <c r="J19" s="95">
        <v>37</v>
      </c>
      <c r="K19" s="95">
        <v>37</v>
      </c>
      <c r="L19" s="95">
        <v>37</v>
      </c>
      <c r="M19" s="95">
        <v>37</v>
      </c>
      <c r="N19" s="95">
        <v>37</v>
      </c>
      <c r="O19" s="19"/>
      <c r="P19" s="19"/>
      <c r="Q19" s="19"/>
      <c r="R19" s="19"/>
      <c r="S19" s="19"/>
      <c r="T19" s="19"/>
      <c r="U19" s="19"/>
    </row>
    <row r="20" spans="1:21" outlineLevel="1" x14ac:dyDescent="0.2">
      <c r="B20" s="11" t="s">
        <v>32</v>
      </c>
      <c r="E20" s="22"/>
      <c r="F20" s="22"/>
      <c r="G20" s="22"/>
      <c r="H20" s="22"/>
      <c r="I20" s="39"/>
      <c r="J20" s="94">
        <v>15000</v>
      </c>
      <c r="K20" s="94">
        <v>10000</v>
      </c>
      <c r="L20" s="94">
        <v>25000</v>
      </c>
      <c r="M20" s="94">
        <v>10000</v>
      </c>
      <c r="N20" s="94">
        <v>15000</v>
      </c>
      <c r="O20" s="19"/>
      <c r="P20" s="19"/>
      <c r="Q20" s="19"/>
      <c r="R20" s="19"/>
      <c r="S20" s="19"/>
      <c r="T20" s="19"/>
      <c r="U20" s="19"/>
    </row>
    <row r="21" spans="1:21" outlineLevel="1" x14ac:dyDescent="0.2">
      <c r="A21" s="111" t="s">
        <v>132</v>
      </c>
      <c r="B21" s="11" t="s">
        <v>33</v>
      </c>
      <c r="E21" s="22"/>
      <c r="F21" s="22"/>
      <c r="G21" s="22"/>
      <c r="H21" s="22"/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19"/>
      <c r="P21" s="19"/>
      <c r="Q21" s="19"/>
      <c r="R21" s="19"/>
      <c r="S21" s="19"/>
      <c r="T21" s="19"/>
      <c r="U21" s="19"/>
    </row>
    <row r="22" spans="1:21" outlineLevel="1" x14ac:dyDescent="0.2">
      <c r="B22" s="11" t="s">
        <v>34</v>
      </c>
      <c r="E22" s="23"/>
      <c r="F22" s="23"/>
      <c r="G22" s="23"/>
      <c r="H22" s="23"/>
      <c r="I22" s="94">
        <v>75000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19"/>
      <c r="P22" s="19"/>
      <c r="Q22" s="19"/>
      <c r="R22" s="19"/>
      <c r="S22" s="19"/>
      <c r="T22" s="19"/>
      <c r="U22" s="19"/>
    </row>
    <row r="23" spans="1:21" outlineLevel="1" x14ac:dyDescent="0.2">
      <c r="B23" s="11" t="s">
        <v>35</v>
      </c>
      <c r="E23" s="22"/>
      <c r="F23" s="22"/>
      <c r="G23" s="22"/>
      <c r="H23" s="22"/>
      <c r="I23" s="22">
        <f>I21+I22</f>
        <v>75000</v>
      </c>
      <c r="J23" s="23"/>
      <c r="K23" s="23"/>
      <c r="L23" s="23"/>
      <c r="M23" s="23"/>
      <c r="N23" s="23"/>
      <c r="O23" s="19"/>
      <c r="P23" s="19"/>
      <c r="Q23" s="19"/>
      <c r="R23" s="19"/>
      <c r="S23" s="19"/>
      <c r="T23" s="19"/>
      <c r="U23" s="19"/>
    </row>
    <row r="24" spans="1:21" outlineLevel="1" x14ac:dyDescent="0.2">
      <c r="E24" s="22"/>
      <c r="F24" s="22"/>
      <c r="G24" s="22"/>
      <c r="H24" s="22"/>
      <c r="I24" s="22"/>
      <c r="J24" s="23"/>
      <c r="K24" s="23"/>
      <c r="L24" s="23"/>
      <c r="M24" s="23"/>
      <c r="N24" s="23"/>
      <c r="O24" s="19"/>
      <c r="P24" s="19"/>
      <c r="Q24" s="19"/>
      <c r="R24" s="19"/>
      <c r="S24" s="19"/>
      <c r="T24" s="19"/>
      <c r="U24" s="19"/>
    </row>
    <row r="25" spans="1:21" x14ac:dyDescent="0.2">
      <c r="E25" s="22"/>
      <c r="F25" s="22"/>
      <c r="G25" s="22"/>
      <c r="H25" s="22"/>
      <c r="I25" s="22"/>
      <c r="J25" s="23"/>
      <c r="K25" s="23"/>
      <c r="L25" s="23"/>
      <c r="M25" s="23"/>
      <c r="N25" s="23"/>
      <c r="O25" s="19"/>
      <c r="P25" s="19"/>
      <c r="Q25" s="19"/>
      <c r="R25" s="19"/>
      <c r="S25" s="19"/>
      <c r="T25" s="19"/>
      <c r="U25" s="19"/>
    </row>
    <row r="26" spans="1:21" ht="18" x14ac:dyDescent="0.2">
      <c r="B26" s="90" t="s">
        <v>101</v>
      </c>
      <c r="C26" s="90"/>
      <c r="D26" s="90"/>
      <c r="E26" s="90"/>
      <c r="F26" s="90"/>
      <c r="G26" s="90"/>
      <c r="H26" s="90"/>
      <c r="I26" s="91" t="str">
        <f>$I$2</f>
        <v>Day 1</v>
      </c>
      <c r="J26" s="92">
        <f>$J$2</f>
        <v>2019</v>
      </c>
      <c r="K26" s="92">
        <f>$K$2</f>
        <v>2020</v>
      </c>
      <c r="L26" s="92">
        <f>$L$2</f>
        <v>2021</v>
      </c>
      <c r="M26" s="92">
        <f>$M$2</f>
        <v>2022</v>
      </c>
      <c r="N26" s="92">
        <f>$N$2</f>
        <v>2023</v>
      </c>
      <c r="O26" s="19"/>
      <c r="P26" s="19"/>
      <c r="Q26" s="19"/>
      <c r="R26" s="19"/>
      <c r="S26" s="19"/>
      <c r="T26" s="19"/>
      <c r="U26" s="19"/>
    </row>
    <row r="27" spans="1:21" outlineLevel="1" x14ac:dyDescent="0.2">
      <c r="A27" s="111" t="s">
        <v>132</v>
      </c>
      <c r="B27" s="11" t="s">
        <v>118</v>
      </c>
      <c r="E27" s="22"/>
      <c r="F27" s="22"/>
      <c r="G27" s="22"/>
      <c r="H27" s="22"/>
      <c r="I27" s="108" t="s">
        <v>130</v>
      </c>
      <c r="J27" s="100" t="s">
        <v>131</v>
      </c>
      <c r="K27" s="108" t="s">
        <v>130</v>
      </c>
      <c r="L27" s="108" t="s">
        <v>130</v>
      </c>
      <c r="M27" s="108" t="s">
        <v>130</v>
      </c>
      <c r="N27" s="108" t="s">
        <v>130</v>
      </c>
      <c r="O27" s="19"/>
      <c r="P27" s="19"/>
      <c r="Q27" s="19"/>
      <c r="R27" s="19"/>
      <c r="S27" s="19"/>
      <c r="T27" s="19"/>
      <c r="U27" s="19"/>
    </row>
    <row r="28" spans="1:21" outlineLevel="1" x14ac:dyDescent="0.2">
      <c r="B28" s="11" t="s">
        <v>117</v>
      </c>
      <c r="E28" s="22"/>
      <c r="F28" s="22"/>
      <c r="G28" s="22"/>
      <c r="H28" s="22"/>
      <c r="I28" s="108" t="s">
        <v>130</v>
      </c>
      <c r="J28" s="100" t="s">
        <v>120</v>
      </c>
      <c r="K28" s="108" t="s">
        <v>130</v>
      </c>
      <c r="L28" s="108" t="s">
        <v>130</v>
      </c>
      <c r="M28" s="108" t="s">
        <v>130</v>
      </c>
      <c r="N28" s="108" t="s">
        <v>130</v>
      </c>
      <c r="O28" s="19"/>
      <c r="P28" s="19"/>
      <c r="Q28" s="19"/>
      <c r="R28" s="19"/>
      <c r="S28" s="19"/>
      <c r="T28" s="19"/>
      <c r="U28" s="19"/>
    </row>
    <row r="29" spans="1:21" outlineLevel="1" x14ac:dyDescent="0.2">
      <c r="B29" s="11" t="s">
        <v>102</v>
      </c>
      <c r="E29" s="22"/>
      <c r="F29" s="22"/>
      <c r="G29" s="22"/>
      <c r="H29" s="22"/>
      <c r="I29" s="108" t="s">
        <v>130</v>
      </c>
      <c r="J29" s="100" t="s">
        <v>115</v>
      </c>
      <c r="K29" s="108" t="s">
        <v>130</v>
      </c>
      <c r="L29" s="108" t="s">
        <v>130</v>
      </c>
      <c r="M29" s="108" t="s">
        <v>130</v>
      </c>
      <c r="N29" s="108" t="s">
        <v>130</v>
      </c>
      <c r="O29" s="19"/>
      <c r="P29" s="19"/>
      <c r="Q29" s="19"/>
      <c r="R29" s="19"/>
      <c r="S29" s="19"/>
      <c r="T29" s="19"/>
      <c r="U29" s="19"/>
    </row>
    <row r="30" spans="1:21" outlineLevel="1" x14ac:dyDescent="0.2">
      <c r="B30" s="11" t="s">
        <v>103</v>
      </c>
      <c r="E30" s="22"/>
      <c r="F30" s="22"/>
      <c r="G30" s="22"/>
      <c r="H30" s="22"/>
      <c r="I30" s="108" t="s">
        <v>130</v>
      </c>
      <c r="J30" s="108" t="s">
        <v>130</v>
      </c>
      <c r="K30" s="100" t="s">
        <v>116</v>
      </c>
      <c r="L30" s="108" t="s">
        <v>130</v>
      </c>
      <c r="M30" s="108" t="s">
        <v>130</v>
      </c>
      <c r="N30" s="108" t="s">
        <v>130</v>
      </c>
      <c r="O30" s="19"/>
      <c r="P30" s="19"/>
      <c r="Q30" s="19"/>
      <c r="R30" s="19"/>
      <c r="S30" s="19"/>
      <c r="T30" s="19"/>
      <c r="U30" s="19"/>
    </row>
    <row r="31" spans="1:21" outlineLevel="1" x14ac:dyDescent="0.2">
      <c r="B31" s="11" t="s">
        <v>104</v>
      </c>
      <c r="E31" s="22"/>
      <c r="F31" s="22"/>
      <c r="G31" s="22"/>
      <c r="H31" s="22"/>
      <c r="I31" s="108" t="s">
        <v>130</v>
      </c>
      <c r="J31" s="108" t="s">
        <v>130</v>
      </c>
      <c r="K31" s="108" t="s">
        <v>130</v>
      </c>
      <c r="L31" s="108" t="s">
        <v>130</v>
      </c>
      <c r="M31" s="108" t="s">
        <v>130</v>
      </c>
      <c r="N31" s="108" t="s">
        <v>130</v>
      </c>
      <c r="O31" s="19"/>
      <c r="P31" s="19"/>
      <c r="Q31" s="19"/>
      <c r="R31" s="19"/>
      <c r="S31" s="19"/>
      <c r="T31" s="19"/>
      <c r="U31" s="19"/>
    </row>
    <row r="32" spans="1:21" outlineLevel="1" x14ac:dyDescent="0.2">
      <c r="B32" s="11" t="s">
        <v>110</v>
      </c>
      <c r="E32" s="22"/>
      <c r="F32" s="22"/>
      <c r="G32" s="22"/>
      <c r="H32" s="22"/>
      <c r="I32" s="108" t="s">
        <v>130</v>
      </c>
      <c r="J32" s="108" t="s">
        <v>130</v>
      </c>
      <c r="K32" s="108" t="s">
        <v>130</v>
      </c>
      <c r="L32" s="108" t="s">
        <v>130</v>
      </c>
      <c r="M32" s="108" t="s">
        <v>130</v>
      </c>
      <c r="N32" s="108" t="s">
        <v>130</v>
      </c>
      <c r="O32" s="19"/>
      <c r="P32" s="19"/>
      <c r="Q32" s="19"/>
      <c r="R32" s="19"/>
      <c r="S32" s="19"/>
      <c r="T32" s="19"/>
      <c r="U32" s="19"/>
    </row>
    <row r="33" spans="1:21" outlineLevel="1" x14ac:dyDescent="0.2">
      <c r="B33" s="11" t="s">
        <v>111</v>
      </c>
      <c r="E33" s="22"/>
      <c r="F33" s="22"/>
      <c r="G33" s="22"/>
      <c r="H33" s="22"/>
      <c r="I33" s="108" t="s">
        <v>130</v>
      </c>
      <c r="J33" s="108" t="s">
        <v>130</v>
      </c>
      <c r="K33" s="108" t="s">
        <v>130</v>
      </c>
      <c r="L33" s="108" t="s">
        <v>130</v>
      </c>
      <c r="M33" s="108" t="s">
        <v>130</v>
      </c>
      <c r="N33" s="108" t="s">
        <v>130</v>
      </c>
      <c r="O33" s="19"/>
      <c r="P33" s="19"/>
      <c r="Q33" s="19"/>
      <c r="R33" s="19"/>
      <c r="S33" s="19"/>
      <c r="T33" s="19"/>
      <c r="U33" s="19"/>
    </row>
    <row r="34" spans="1:21" outlineLevel="1" x14ac:dyDescent="0.2">
      <c r="B34" s="11" t="s">
        <v>112</v>
      </c>
      <c r="E34" s="22"/>
      <c r="F34" s="22"/>
      <c r="G34" s="22"/>
      <c r="H34" s="22"/>
      <c r="I34" s="108" t="s">
        <v>130</v>
      </c>
      <c r="J34" s="108" t="s">
        <v>130</v>
      </c>
      <c r="K34" s="108" t="s">
        <v>130</v>
      </c>
      <c r="L34" s="108" t="s">
        <v>130</v>
      </c>
      <c r="M34" s="108" t="s">
        <v>130</v>
      </c>
      <c r="N34" s="108" t="s">
        <v>130</v>
      </c>
      <c r="O34" s="19"/>
      <c r="P34" s="19"/>
      <c r="Q34" s="19"/>
      <c r="R34" s="19"/>
      <c r="S34" s="19"/>
      <c r="T34" s="19"/>
      <c r="U34" s="19"/>
    </row>
    <row r="35" spans="1:21" outlineLevel="1" x14ac:dyDescent="0.2">
      <c r="B35" s="11" t="s">
        <v>113</v>
      </c>
      <c r="E35" s="22"/>
      <c r="F35" s="22"/>
      <c r="G35" s="22"/>
      <c r="H35" s="22"/>
      <c r="I35" s="108" t="s">
        <v>130</v>
      </c>
      <c r="J35" s="108" t="s">
        <v>130</v>
      </c>
      <c r="K35" s="108" t="s">
        <v>130</v>
      </c>
      <c r="L35" s="108" t="s">
        <v>130</v>
      </c>
      <c r="M35" s="108" t="s">
        <v>130</v>
      </c>
      <c r="N35" s="108" t="s">
        <v>130</v>
      </c>
      <c r="O35" s="19"/>
      <c r="P35" s="19"/>
      <c r="Q35" s="19"/>
      <c r="R35" s="19"/>
      <c r="S35" s="19"/>
      <c r="T35" s="19"/>
      <c r="U35" s="19"/>
    </row>
    <row r="36" spans="1:21" outlineLevel="1" x14ac:dyDescent="0.2">
      <c r="B36" s="11" t="s">
        <v>114</v>
      </c>
      <c r="E36" s="22"/>
      <c r="F36" s="22"/>
      <c r="G36" s="22"/>
      <c r="H36" s="22"/>
      <c r="I36" s="108" t="s">
        <v>130</v>
      </c>
      <c r="J36" s="108" t="s">
        <v>130</v>
      </c>
      <c r="K36" s="108" t="s">
        <v>130</v>
      </c>
      <c r="L36" s="108" t="s">
        <v>130</v>
      </c>
      <c r="M36" s="108" t="s">
        <v>130</v>
      </c>
      <c r="N36" s="108" t="s">
        <v>130</v>
      </c>
      <c r="O36" s="19"/>
      <c r="P36" s="19"/>
      <c r="Q36" s="19"/>
      <c r="R36" s="19"/>
      <c r="S36" s="19"/>
      <c r="T36" s="19"/>
      <c r="U36" s="19"/>
    </row>
    <row r="37" spans="1:21" outlineLevel="1" x14ac:dyDescent="0.2">
      <c r="E37" s="22"/>
      <c r="F37" s="22"/>
      <c r="G37" s="22"/>
      <c r="H37" s="22"/>
      <c r="I37" s="22"/>
      <c r="J37" s="23"/>
      <c r="K37" s="23"/>
      <c r="L37" s="23"/>
      <c r="M37" s="23"/>
      <c r="N37" s="23"/>
      <c r="O37" s="19"/>
      <c r="P37" s="19"/>
      <c r="Q37" s="19"/>
      <c r="R37" s="19"/>
      <c r="S37" s="19"/>
      <c r="T37" s="19"/>
      <c r="U37" s="19"/>
    </row>
    <row r="38" spans="1:21" x14ac:dyDescent="0.2">
      <c r="E38" s="22"/>
      <c r="F38" s="22"/>
      <c r="G38" s="22"/>
      <c r="H38" s="22"/>
      <c r="I38" s="22"/>
      <c r="J38" s="23"/>
      <c r="K38" s="23"/>
      <c r="L38" s="23"/>
      <c r="M38" s="23"/>
      <c r="N38" s="23"/>
      <c r="O38" s="19"/>
      <c r="P38" s="19"/>
      <c r="Q38" s="19"/>
      <c r="R38" s="19"/>
      <c r="S38" s="19"/>
      <c r="T38" s="19"/>
      <c r="U38" s="19"/>
    </row>
    <row r="39" spans="1:21" ht="18" x14ac:dyDescent="0.2">
      <c r="B39" s="90" t="s">
        <v>121</v>
      </c>
      <c r="C39" s="90"/>
      <c r="D39" s="90"/>
      <c r="E39" s="90"/>
      <c r="F39" s="90"/>
      <c r="G39" s="90"/>
      <c r="H39" s="90"/>
      <c r="I39" s="91" t="str">
        <f>$I$2</f>
        <v>Day 1</v>
      </c>
      <c r="J39" s="92">
        <f>$J$2</f>
        <v>2019</v>
      </c>
      <c r="K39" s="92">
        <f>$K$2</f>
        <v>2020</v>
      </c>
      <c r="L39" s="92">
        <f>$L$2</f>
        <v>2021</v>
      </c>
      <c r="M39" s="92">
        <f>$M$2</f>
        <v>2022</v>
      </c>
      <c r="N39" s="92">
        <f>$N$2</f>
        <v>2023</v>
      </c>
      <c r="O39" s="19"/>
      <c r="P39" s="19"/>
      <c r="Q39" s="19"/>
      <c r="R39" s="19"/>
      <c r="S39" s="19"/>
      <c r="T39" s="19"/>
      <c r="U39" s="19"/>
    </row>
    <row r="40" spans="1:21" outlineLevel="1" x14ac:dyDescent="0.2">
      <c r="A40" s="111" t="s">
        <v>132</v>
      </c>
      <c r="B40" s="11" t="s">
        <v>119</v>
      </c>
      <c r="E40" s="22"/>
      <c r="F40" s="22"/>
      <c r="G40" s="22"/>
      <c r="H40" s="22"/>
      <c r="I40" s="106">
        <v>0</v>
      </c>
      <c r="J40" s="106">
        <v>5</v>
      </c>
      <c r="K40" s="106">
        <v>0</v>
      </c>
      <c r="L40" s="107">
        <v>0</v>
      </c>
      <c r="M40" s="107">
        <v>0</v>
      </c>
      <c r="N40" s="107">
        <v>0</v>
      </c>
      <c r="O40" s="101" t="s">
        <v>126</v>
      </c>
      <c r="P40" s="19"/>
      <c r="Q40" s="19"/>
      <c r="R40" s="19"/>
      <c r="S40" s="19"/>
      <c r="T40" s="19"/>
      <c r="U40" s="19"/>
    </row>
    <row r="41" spans="1:21" outlineLevel="1" x14ac:dyDescent="0.2">
      <c r="A41" s="111" t="s">
        <v>132</v>
      </c>
      <c r="B41" s="11" t="s">
        <v>120</v>
      </c>
      <c r="E41" s="22"/>
      <c r="F41" s="22"/>
      <c r="G41" s="22"/>
      <c r="H41" s="22"/>
      <c r="I41" s="106">
        <v>0</v>
      </c>
      <c r="J41" s="106">
        <v>150</v>
      </c>
      <c r="K41" s="106">
        <v>0</v>
      </c>
      <c r="L41" s="107">
        <v>0</v>
      </c>
      <c r="M41" s="107">
        <v>0</v>
      </c>
      <c r="N41" s="107">
        <v>0</v>
      </c>
      <c r="O41" s="101" t="s">
        <v>126</v>
      </c>
      <c r="P41" s="19"/>
      <c r="Q41" s="19"/>
      <c r="R41" s="19"/>
      <c r="S41" s="19"/>
      <c r="T41" s="19"/>
      <c r="U41" s="19"/>
    </row>
    <row r="42" spans="1:21" outlineLevel="1" x14ac:dyDescent="0.2">
      <c r="B42" s="11" t="s">
        <v>98</v>
      </c>
      <c r="E42" s="22"/>
      <c r="F42" s="22"/>
      <c r="G42" s="22"/>
      <c r="H42" s="22"/>
      <c r="I42" s="106">
        <v>0</v>
      </c>
      <c r="J42" s="106">
        <v>3</v>
      </c>
      <c r="K42" s="106">
        <v>0</v>
      </c>
      <c r="L42" s="107">
        <v>0</v>
      </c>
      <c r="M42" s="107">
        <v>0</v>
      </c>
      <c r="N42" s="107">
        <v>0</v>
      </c>
      <c r="O42" s="101" t="s">
        <v>126</v>
      </c>
      <c r="P42" s="19"/>
      <c r="Q42" s="19"/>
      <c r="R42" s="19"/>
      <c r="S42" s="19"/>
      <c r="T42" s="19"/>
      <c r="U42" s="19"/>
    </row>
    <row r="43" spans="1:21" outlineLevel="1" x14ac:dyDescent="0.2">
      <c r="B43" s="11" t="s">
        <v>99</v>
      </c>
      <c r="E43" s="22"/>
      <c r="F43" s="22"/>
      <c r="G43" s="22"/>
      <c r="H43" s="22"/>
      <c r="I43" s="106">
        <v>0</v>
      </c>
      <c r="J43" s="106">
        <v>0</v>
      </c>
      <c r="K43" s="106">
        <v>4</v>
      </c>
      <c r="L43" s="107">
        <v>0</v>
      </c>
      <c r="M43" s="107">
        <v>0</v>
      </c>
      <c r="N43" s="107">
        <v>0</v>
      </c>
      <c r="O43" s="101" t="s">
        <v>126</v>
      </c>
      <c r="P43" s="19"/>
      <c r="Q43" s="19"/>
      <c r="R43" s="19"/>
      <c r="S43" s="19"/>
      <c r="T43" s="19"/>
      <c r="U43" s="19"/>
    </row>
    <row r="44" spans="1:21" outlineLevel="1" x14ac:dyDescent="0.2">
      <c r="B44" s="11" t="s">
        <v>100</v>
      </c>
      <c r="E44" s="22"/>
      <c r="F44" s="22"/>
      <c r="G44" s="22"/>
      <c r="H44" s="22"/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1" t="s">
        <v>126</v>
      </c>
      <c r="P44" s="19"/>
      <c r="Q44" s="19"/>
      <c r="R44" s="19"/>
      <c r="S44" s="19"/>
      <c r="T44" s="19"/>
      <c r="U44" s="19"/>
    </row>
    <row r="45" spans="1:21" outlineLevel="1" x14ac:dyDescent="0.2">
      <c r="B45" s="11" t="s">
        <v>105</v>
      </c>
      <c r="E45" s="22"/>
      <c r="F45" s="22"/>
      <c r="G45" s="22"/>
      <c r="H45" s="22"/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1" t="s">
        <v>126</v>
      </c>
      <c r="P45" s="19"/>
      <c r="Q45" s="19"/>
      <c r="R45" s="19"/>
      <c r="S45" s="19"/>
      <c r="T45" s="19"/>
      <c r="U45" s="19"/>
    </row>
    <row r="46" spans="1:21" outlineLevel="1" x14ac:dyDescent="0.2">
      <c r="B46" s="11" t="s">
        <v>106</v>
      </c>
      <c r="E46" s="22"/>
      <c r="F46" s="22"/>
      <c r="G46" s="22"/>
      <c r="H46" s="22"/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1" t="s">
        <v>126</v>
      </c>
      <c r="P46" s="19"/>
      <c r="Q46" s="19"/>
      <c r="R46" s="19"/>
      <c r="S46" s="19"/>
      <c r="T46" s="19"/>
      <c r="U46" s="19"/>
    </row>
    <row r="47" spans="1:21" outlineLevel="1" x14ac:dyDescent="0.2">
      <c r="B47" s="11" t="s">
        <v>107</v>
      </c>
      <c r="E47" s="22"/>
      <c r="F47" s="22"/>
      <c r="G47" s="22"/>
      <c r="H47" s="22"/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1" t="s">
        <v>126</v>
      </c>
      <c r="P47" s="19"/>
      <c r="Q47" s="19"/>
      <c r="R47" s="19"/>
      <c r="S47" s="19"/>
      <c r="T47" s="19"/>
      <c r="U47" s="19"/>
    </row>
    <row r="48" spans="1:21" outlineLevel="1" x14ac:dyDescent="0.2">
      <c r="B48" s="11" t="s">
        <v>108</v>
      </c>
      <c r="E48" s="22"/>
      <c r="F48" s="22"/>
      <c r="G48" s="22"/>
      <c r="H48" s="22"/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1" t="s">
        <v>126</v>
      </c>
      <c r="P48" s="19"/>
      <c r="Q48" s="19"/>
      <c r="R48" s="19"/>
      <c r="S48" s="19"/>
      <c r="T48" s="19"/>
      <c r="U48" s="19"/>
    </row>
    <row r="49" spans="1:21" outlineLevel="1" x14ac:dyDescent="0.2">
      <c r="B49" s="11" t="s">
        <v>109</v>
      </c>
      <c r="E49" s="22"/>
      <c r="F49" s="22"/>
      <c r="G49" s="22"/>
      <c r="H49" s="22"/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1" t="s">
        <v>126</v>
      </c>
      <c r="P49" s="19"/>
      <c r="Q49" s="19"/>
      <c r="R49" s="19"/>
      <c r="S49" s="19"/>
      <c r="T49" s="19"/>
      <c r="U49" s="19"/>
    </row>
    <row r="50" spans="1:21" outlineLevel="1" x14ac:dyDescent="0.2">
      <c r="E50" s="22"/>
      <c r="F50" s="22"/>
      <c r="G50" s="22"/>
      <c r="H50" s="22"/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1" t="s">
        <v>126</v>
      </c>
      <c r="P50" s="19"/>
      <c r="Q50" s="19"/>
      <c r="R50" s="19"/>
      <c r="S50" s="19"/>
      <c r="T50" s="19"/>
      <c r="U50" s="19"/>
    </row>
    <row r="51" spans="1:21" x14ac:dyDescent="0.2">
      <c r="E51" s="22"/>
      <c r="F51" s="22"/>
      <c r="G51" s="22"/>
      <c r="H51" s="22"/>
      <c r="I51" s="22"/>
      <c r="J51" s="23"/>
      <c r="K51" s="23"/>
      <c r="L51" s="23"/>
      <c r="M51" s="23"/>
      <c r="N51" s="23"/>
      <c r="O51" s="19"/>
      <c r="P51" s="19"/>
      <c r="Q51" s="19"/>
      <c r="R51" s="19"/>
      <c r="S51" s="19"/>
      <c r="T51" s="19"/>
      <c r="U51" s="19"/>
    </row>
    <row r="52" spans="1:21" s="20" customFormat="1" ht="18" x14ac:dyDescent="0.2">
      <c r="A52" s="109"/>
      <c r="B52" s="90" t="s">
        <v>36</v>
      </c>
      <c r="C52" s="90"/>
      <c r="D52" s="90"/>
      <c r="E52" s="90"/>
      <c r="F52" s="90"/>
      <c r="G52" s="90"/>
      <c r="H52" s="90"/>
      <c r="I52" s="91" t="str">
        <f>$I$2</f>
        <v>Day 1</v>
      </c>
      <c r="J52" s="92">
        <f>$J$2</f>
        <v>2019</v>
      </c>
      <c r="K52" s="92">
        <f>$K$2</f>
        <v>2020</v>
      </c>
      <c r="L52" s="92">
        <f>$L$2</f>
        <v>2021</v>
      </c>
      <c r="M52" s="92">
        <f>$M$2</f>
        <v>2022</v>
      </c>
      <c r="N52" s="92">
        <f>$N$2</f>
        <v>2023</v>
      </c>
      <c r="O52" s="21"/>
      <c r="P52" s="21"/>
      <c r="Q52" s="21"/>
      <c r="R52" s="21"/>
      <c r="S52" s="21"/>
      <c r="T52" s="21"/>
      <c r="U52" s="21"/>
    </row>
    <row r="53" spans="1:21" outlineLevel="1" x14ac:dyDescent="0.2">
      <c r="B53" s="25" t="s">
        <v>37</v>
      </c>
      <c r="C53" s="25"/>
      <c r="D53" s="27"/>
      <c r="E53" s="40"/>
      <c r="F53" s="40"/>
      <c r="G53" s="40"/>
      <c r="H53" s="40"/>
      <c r="I53" s="96">
        <v>0</v>
      </c>
      <c r="J53" s="41">
        <f>J7</f>
        <v>25000</v>
      </c>
      <c r="K53" s="41">
        <f>J53*(1+K8)</f>
        <v>27500.000000000004</v>
      </c>
      <c r="L53" s="41">
        <f>K53*(1+L8)</f>
        <v>30250.000000000007</v>
      </c>
      <c r="M53" s="41">
        <f>L53*(1+M8)</f>
        <v>33275.000000000007</v>
      </c>
      <c r="N53" s="41">
        <f>M53*(1+N8)</f>
        <v>36602.500000000015</v>
      </c>
      <c r="O53" s="19"/>
      <c r="P53" s="19"/>
      <c r="Q53" s="19"/>
      <c r="R53" s="19"/>
      <c r="S53" s="19"/>
      <c r="T53" s="19"/>
      <c r="U53" s="19"/>
    </row>
    <row r="54" spans="1:21" outlineLevel="1" x14ac:dyDescent="0.2">
      <c r="B54" s="30" t="s">
        <v>38</v>
      </c>
      <c r="C54" s="30"/>
      <c r="D54" s="31"/>
      <c r="E54" s="42"/>
      <c r="F54" s="42"/>
      <c r="G54" s="42"/>
      <c r="H54" s="42"/>
      <c r="I54" s="97">
        <v>0</v>
      </c>
      <c r="J54" s="43">
        <f>J53*J9</f>
        <v>9250</v>
      </c>
      <c r="K54" s="43">
        <f>K53*K9</f>
        <v>10175.000000000002</v>
      </c>
      <c r="L54" s="43">
        <f>L53*L9</f>
        <v>10890.000000000002</v>
      </c>
      <c r="M54" s="43">
        <f>M53*M9</f>
        <v>11979.000000000002</v>
      </c>
      <c r="N54" s="43">
        <f>N53*N9</f>
        <v>12810.875000000004</v>
      </c>
      <c r="O54" s="19"/>
      <c r="P54" s="19"/>
      <c r="Q54" s="19"/>
      <c r="R54" s="19"/>
      <c r="S54" s="19"/>
      <c r="T54" s="19"/>
      <c r="U54" s="19"/>
    </row>
    <row r="55" spans="1:21" outlineLevel="1" x14ac:dyDescent="0.2">
      <c r="B55" s="44" t="s">
        <v>39</v>
      </c>
      <c r="C55" s="44"/>
      <c r="D55" s="45"/>
      <c r="E55" s="46">
        <f>E53-E54</f>
        <v>0</v>
      </c>
      <c r="F55" s="46">
        <f t="shared" ref="F55:H55" si="3">F53-F54</f>
        <v>0</v>
      </c>
      <c r="G55" s="46">
        <f t="shared" si="3"/>
        <v>0</v>
      </c>
      <c r="H55" s="46">
        <f t="shared" si="3"/>
        <v>0</v>
      </c>
      <c r="I55" s="46">
        <f>I53-I54</f>
        <v>0</v>
      </c>
      <c r="J55" s="46">
        <f t="shared" ref="J55:N55" si="4">J53-J54</f>
        <v>15750</v>
      </c>
      <c r="K55" s="46">
        <f t="shared" si="4"/>
        <v>17325</v>
      </c>
      <c r="L55" s="46">
        <f t="shared" si="4"/>
        <v>19360.000000000007</v>
      </c>
      <c r="M55" s="46">
        <f t="shared" si="4"/>
        <v>21296.000000000007</v>
      </c>
      <c r="N55" s="46">
        <f t="shared" si="4"/>
        <v>23791.625000000011</v>
      </c>
      <c r="O55" s="19"/>
      <c r="P55" s="19"/>
      <c r="Q55" s="19"/>
      <c r="R55" s="19"/>
      <c r="S55" s="19"/>
      <c r="T55" s="19"/>
      <c r="U55" s="19"/>
    </row>
    <row r="56" spans="1:21" outlineLevel="1" x14ac:dyDescent="0.2">
      <c r="A56" s="111" t="s">
        <v>132</v>
      </c>
      <c r="B56" s="47" t="s">
        <v>40</v>
      </c>
      <c r="C56" s="47"/>
      <c r="D56" s="48"/>
      <c r="E56" s="49"/>
      <c r="F56" s="49"/>
      <c r="G56" s="49"/>
      <c r="H56" s="49"/>
      <c r="I56" s="49"/>
      <c r="J56" s="50"/>
      <c r="K56" s="50"/>
      <c r="L56" s="50"/>
      <c r="M56" s="50"/>
      <c r="N56" s="50"/>
      <c r="O56" s="19"/>
      <c r="P56" s="19"/>
      <c r="Q56" s="19"/>
      <c r="R56" s="19"/>
      <c r="S56" s="19"/>
      <c r="T56" s="19"/>
      <c r="U56" s="19"/>
    </row>
    <row r="57" spans="1:21" outlineLevel="1" x14ac:dyDescent="0.2">
      <c r="B57" s="11" t="s">
        <v>41</v>
      </c>
      <c r="E57" s="38">
        <v>0</v>
      </c>
      <c r="F57" s="38">
        <v>0</v>
      </c>
      <c r="G57" s="38">
        <v>0</v>
      </c>
      <c r="H57" s="38">
        <v>0</v>
      </c>
      <c r="I57" s="95" t="s">
        <v>97</v>
      </c>
      <c r="J57" s="51">
        <f t="shared" ref="J57:N58" si="5">J10</f>
        <v>25000</v>
      </c>
      <c r="K57" s="51">
        <f t="shared" si="5"/>
        <v>25000</v>
      </c>
      <c r="L57" s="51">
        <f t="shared" si="5"/>
        <v>25000</v>
      </c>
      <c r="M57" s="51">
        <f t="shared" si="5"/>
        <v>25000</v>
      </c>
      <c r="N57" s="51">
        <f t="shared" si="5"/>
        <v>25000</v>
      </c>
      <c r="O57" s="19"/>
      <c r="P57" s="19"/>
      <c r="Q57" s="19"/>
      <c r="R57" s="19"/>
      <c r="S57" s="19"/>
      <c r="T57" s="19"/>
      <c r="U57" s="19"/>
    </row>
    <row r="58" spans="1:21" outlineLevel="1" x14ac:dyDescent="0.2">
      <c r="B58" s="11" t="s">
        <v>42</v>
      </c>
      <c r="E58" s="38">
        <v>0</v>
      </c>
      <c r="F58" s="38">
        <v>0</v>
      </c>
      <c r="G58" s="38">
        <v>0</v>
      </c>
      <c r="H58" s="38">
        <v>0</v>
      </c>
      <c r="I58" s="95">
        <v>0</v>
      </c>
      <c r="J58" s="51">
        <f t="shared" si="5"/>
        <v>10000</v>
      </c>
      <c r="K58" s="51">
        <f t="shared" si="5"/>
        <v>10000</v>
      </c>
      <c r="L58" s="51">
        <f t="shared" si="5"/>
        <v>10000</v>
      </c>
      <c r="M58" s="51">
        <f t="shared" si="5"/>
        <v>10000</v>
      </c>
      <c r="N58" s="51">
        <f t="shared" si="5"/>
        <v>10000</v>
      </c>
      <c r="O58" s="19"/>
      <c r="P58" s="19"/>
      <c r="Q58" s="19"/>
      <c r="R58" s="19"/>
      <c r="S58" s="19"/>
      <c r="T58" s="19"/>
      <c r="U58" s="19"/>
    </row>
    <row r="59" spans="1:21" outlineLevel="1" x14ac:dyDescent="0.2">
      <c r="B59" s="11" t="s">
        <v>43</v>
      </c>
      <c r="E59" s="38">
        <v>0</v>
      </c>
      <c r="F59" s="38">
        <v>0</v>
      </c>
      <c r="G59" s="38">
        <v>0</v>
      </c>
      <c r="H59" s="38">
        <v>0</v>
      </c>
      <c r="I59" s="95">
        <v>0</v>
      </c>
      <c r="J59" s="51">
        <f>J125</f>
        <v>0</v>
      </c>
      <c r="K59" s="51">
        <f t="shared" ref="K59:N59" si="6">K125</f>
        <v>6000</v>
      </c>
      <c r="L59" s="51">
        <f t="shared" si="6"/>
        <v>7600</v>
      </c>
      <c r="M59" s="51">
        <f t="shared" si="6"/>
        <v>14560</v>
      </c>
      <c r="N59" s="51">
        <f t="shared" si="6"/>
        <v>12736</v>
      </c>
      <c r="O59" s="19"/>
      <c r="P59" s="19"/>
      <c r="Q59" s="19"/>
      <c r="R59" s="19"/>
      <c r="S59" s="19"/>
      <c r="T59" s="19"/>
      <c r="U59" s="19"/>
    </row>
    <row r="60" spans="1:21" outlineLevel="1" x14ac:dyDescent="0.2">
      <c r="B60" s="52" t="s">
        <v>44</v>
      </c>
      <c r="C60" s="52"/>
      <c r="D60" s="53"/>
      <c r="E60" s="54">
        <v>0</v>
      </c>
      <c r="F60" s="54">
        <v>0</v>
      </c>
      <c r="G60" s="54">
        <v>0</v>
      </c>
      <c r="H60" s="54">
        <v>0</v>
      </c>
      <c r="I60" s="98">
        <v>0</v>
      </c>
      <c r="J60" s="55">
        <f>J132</f>
        <v>0</v>
      </c>
      <c r="K60" s="55">
        <f t="shared" ref="K60:N60" si="7">K132</f>
        <v>0</v>
      </c>
      <c r="L60" s="55">
        <f t="shared" si="7"/>
        <v>0</v>
      </c>
      <c r="M60" s="55">
        <f t="shared" si="7"/>
        <v>0</v>
      </c>
      <c r="N60" s="55">
        <f t="shared" si="7"/>
        <v>0</v>
      </c>
      <c r="O60" s="19"/>
      <c r="P60" s="19"/>
      <c r="Q60" s="19"/>
      <c r="R60" s="19"/>
      <c r="S60" s="19"/>
      <c r="T60" s="19"/>
      <c r="U60" s="19"/>
    </row>
    <row r="61" spans="1:21" outlineLevel="1" x14ac:dyDescent="0.2">
      <c r="B61" s="47" t="s">
        <v>45</v>
      </c>
      <c r="C61" s="30"/>
      <c r="D61" s="31"/>
      <c r="E61" s="50">
        <f>SUM(E57:E60)</f>
        <v>0</v>
      </c>
      <c r="F61" s="50">
        <f t="shared" ref="F61:N61" si="8">SUM(F57:F60)</f>
        <v>0</v>
      </c>
      <c r="G61" s="50">
        <f t="shared" si="8"/>
        <v>0</v>
      </c>
      <c r="H61" s="50">
        <f t="shared" si="8"/>
        <v>0</v>
      </c>
      <c r="I61" s="50">
        <f t="shared" si="8"/>
        <v>0</v>
      </c>
      <c r="J61" s="50">
        <f t="shared" si="8"/>
        <v>35000</v>
      </c>
      <c r="K61" s="50">
        <f t="shared" si="8"/>
        <v>41000</v>
      </c>
      <c r="L61" s="50">
        <f t="shared" si="8"/>
        <v>42600</v>
      </c>
      <c r="M61" s="50">
        <f t="shared" si="8"/>
        <v>49560</v>
      </c>
      <c r="N61" s="50">
        <f t="shared" si="8"/>
        <v>47736</v>
      </c>
      <c r="O61" s="19"/>
      <c r="P61" s="19"/>
      <c r="Q61" s="19"/>
      <c r="R61" s="19"/>
      <c r="S61" s="19"/>
      <c r="T61" s="19"/>
      <c r="U61" s="19"/>
    </row>
    <row r="62" spans="1:21" outlineLevel="1" x14ac:dyDescent="0.2">
      <c r="B62" s="44" t="s">
        <v>46</v>
      </c>
      <c r="C62" s="44"/>
      <c r="D62" s="45"/>
      <c r="E62" s="46">
        <f>E55-E61</f>
        <v>0</v>
      </c>
      <c r="F62" s="46">
        <f t="shared" ref="F62:N62" si="9">F55-F61</f>
        <v>0</v>
      </c>
      <c r="G62" s="46">
        <f t="shared" si="9"/>
        <v>0</v>
      </c>
      <c r="H62" s="46">
        <f t="shared" si="9"/>
        <v>0</v>
      </c>
      <c r="I62" s="46">
        <f t="shared" si="9"/>
        <v>0</v>
      </c>
      <c r="J62" s="46">
        <f t="shared" si="9"/>
        <v>-19250</v>
      </c>
      <c r="K62" s="46">
        <f t="shared" si="9"/>
        <v>-23675</v>
      </c>
      <c r="L62" s="46">
        <f t="shared" si="9"/>
        <v>-23239.999999999993</v>
      </c>
      <c r="M62" s="46">
        <f t="shared" si="9"/>
        <v>-28263.999999999993</v>
      </c>
      <c r="N62" s="46">
        <f t="shared" si="9"/>
        <v>-23944.374999999989</v>
      </c>
      <c r="O62" s="19"/>
      <c r="P62" s="19"/>
      <c r="Q62" s="19"/>
      <c r="R62" s="19"/>
      <c r="S62" s="19"/>
      <c r="T62" s="19"/>
      <c r="U62" s="19"/>
    </row>
    <row r="63" spans="1:21" outlineLevel="1" x14ac:dyDescent="0.2">
      <c r="B63" s="47"/>
      <c r="C63" s="47"/>
      <c r="D63" s="48"/>
      <c r="E63" s="49"/>
      <c r="F63" s="49"/>
      <c r="G63" s="49"/>
      <c r="H63" s="49"/>
      <c r="I63" s="49"/>
      <c r="J63" s="50"/>
      <c r="K63" s="50"/>
      <c r="L63" s="50"/>
      <c r="M63" s="50"/>
      <c r="N63" s="50"/>
      <c r="O63" s="19"/>
      <c r="P63" s="19"/>
      <c r="Q63" s="19"/>
      <c r="R63" s="19"/>
      <c r="S63" s="19"/>
      <c r="T63" s="19"/>
      <c r="U63" s="19"/>
    </row>
    <row r="64" spans="1:21" outlineLevel="1" x14ac:dyDescent="0.2">
      <c r="B64" s="30" t="s">
        <v>47</v>
      </c>
      <c r="C64" s="30"/>
      <c r="D64" s="31"/>
      <c r="E64" s="38">
        <v>0</v>
      </c>
      <c r="F64" s="38">
        <v>0</v>
      </c>
      <c r="G64" s="38">
        <v>0</v>
      </c>
      <c r="H64" s="38">
        <v>0</v>
      </c>
      <c r="I64" s="95">
        <v>0</v>
      </c>
      <c r="J64" s="56">
        <f>J62*J14</f>
        <v>-5390.0000000000009</v>
      </c>
      <c r="K64" s="56">
        <f>K62*K14</f>
        <v>-6629.0000000000009</v>
      </c>
      <c r="L64" s="56">
        <f>L62*L14</f>
        <v>-6507.1999999999989</v>
      </c>
      <c r="M64" s="56">
        <f>M62*M14</f>
        <v>-7913.9199999999992</v>
      </c>
      <c r="N64" s="56">
        <f>N62*N14</f>
        <v>-6704.4249999999975</v>
      </c>
      <c r="O64" s="19"/>
      <c r="P64" s="19"/>
      <c r="Q64" s="19"/>
      <c r="R64" s="19"/>
      <c r="S64" s="19"/>
      <c r="T64" s="19"/>
      <c r="U64" s="19"/>
    </row>
    <row r="65" spans="1:21" ht="17" outlineLevel="1" thickBot="1" x14ac:dyDescent="0.25">
      <c r="B65" s="57" t="s">
        <v>48</v>
      </c>
      <c r="C65" s="57"/>
      <c r="D65" s="58"/>
      <c r="E65" s="59">
        <f>E62-E64</f>
        <v>0</v>
      </c>
      <c r="F65" s="59">
        <f t="shared" ref="F65:N65" si="10">F62-F64</f>
        <v>0</v>
      </c>
      <c r="G65" s="59">
        <f t="shared" si="10"/>
        <v>0</v>
      </c>
      <c r="H65" s="59">
        <f t="shared" si="10"/>
        <v>0</v>
      </c>
      <c r="I65" s="59">
        <f t="shared" si="10"/>
        <v>0</v>
      </c>
      <c r="J65" s="59">
        <f t="shared" si="10"/>
        <v>-13860</v>
      </c>
      <c r="K65" s="59">
        <f t="shared" si="10"/>
        <v>-17046</v>
      </c>
      <c r="L65" s="59">
        <f t="shared" si="10"/>
        <v>-16732.799999999996</v>
      </c>
      <c r="M65" s="59">
        <f t="shared" si="10"/>
        <v>-20350.079999999994</v>
      </c>
      <c r="N65" s="59">
        <f t="shared" si="10"/>
        <v>-17239.94999999999</v>
      </c>
      <c r="O65" s="19"/>
      <c r="P65" s="19"/>
      <c r="Q65" s="19"/>
      <c r="R65" s="19"/>
      <c r="S65" s="19"/>
      <c r="T65" s="19"/>
      <c r="U65" s="19"/>
    </row>
    <row r="66" spans="1:21" ht="17" outlineLevel="1" collapsed="1" thickTop="1" x14ac:dyDescent="0.2">
      <c r="E66" s="60"/>
      <c r="F66" s="60"/>
      <c r="G66" s="60"/>
      <c r="H66" s="60"/>
      <c r="I66" s="60"/>
      <c r="O66" s="19"/>
      <c r="P66" s="19"/>
      <c r="Q66" s="19"/>
      <c r="R66" s="19"/>
      <c r="S66" s="19"/>
      <c r="T66" s="19"/>
      <c r="U66" s="19"/>
    </row>
    <row r="67" spans="1:21" x14ac:dyDescent="0.2"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19"/>
      <c r="P67" s="19"/>
      <c r="Q67" s="19"/>
      <c r="R67" s="19"/>
      <c r="S67" s="19"/>
      <c r="T67" s="19"/>
      <c r="U67" s="19"/>
    </row>
    <row r="68" spans="1:21" s="20" customFormat="1" ht="18" x14ac:dyDescent="0.2">
      <c r="A68" s="109"/>
      <c r="B68" s="90" t="s">
        <v>49</v>
      </c>
      <c r="C68" s="90"/>
      <c r="D68" s="90"/>
      <c r="E68" s="90"/>
      <c r="F68" s="90"/>
      <c r="G68" s="90"/>
      <c r="H68" s="90"/>
      <c r="I68" s="91" t="str">
        <f>$I$2</f>
        <v>Day 1</v>
      </c>
      <c r="J68" s="92">
        <f>$J$2</f>
        <v>2019</v>
      </c>
      <c r="K68" s="92">
        <f>$K$2</f>
        <v>2020</v>
      </c>
      <c r="L68" s="92">
        <f>$L$2</f>
        <v>2021</v>
      </c>
      <c r="M68" s="92">
        <f>$M$2</f>
        <v>2022</v>
      </c>
      <c r="N68" s="92">
        <f>$N$2</f>
        <v>2023</v>
      </c>
      <c r="O68" s="21"/>
      <c r="P68" s="21"/>
      <c r="Q68" s="21"/>
      <c r="R68" s="21"/>
      <c r="S68" s="21"/>
      <c r="T68" s="21"/>
      <c r="U68" s="21"/>
    </row>
    <row r="69" spans="1:21" outlineLevel="1" x14ac:dyDescent="0.2">
      <c r="B69" s="25" t="s">
        <v>50</v>
      </c>
      <c r="E69" s="60"/>
      <c r="F69" s="60"/>
      <c r="G69" s="60"/>
      <c r="H69" s="60"/>
      <c r="I69" s="60"/>
      <c r="O69" s="19"/>
      <c r="P69" s="19"/>
      <c r="Q69" s="19"/>
      <c r="R69" s="19"/>
      <c r="S69" s="19"/>
      <c r="T69" s="19"/>
      <c r="U69" s="19"/>
    </row>
    <row r="70" spans="1:21" outlineLevel="1" x14ac:dyDescent="0.2">
      <c r="B70" s="11" t="s">
        <v>51</v>
      </c>
      <c r="D70" s="19"/>
      <c r="E70" s="38">
        <v>0</v>
      </c>
      <c r="F70" s="38">
        <v>0</v>
      </c>
      <c r="G70" s="38">
        <v>0</v>
      </c>
      <c r="H70" s="38">
        <v>0</v>
      </c>
      <c r="I70" s="51">
        <f>I23</f>
        <v>75000</v>
      </c>
      <c r="J70" s="11">
        <f>J107</f>
        <v>43994.794520547948</v>
      </c>
      <c r="K70" s="11">
        <f t="shared" ref="K70:N70" si="11">K107</f>
        <v>22734.273972602743</v>
      </c>
      <c r="L70" s="11">
        <f t="shared" si="11"/>
        <v>-11604.66301369862</v>
      </c>
      <c r="M70" s="11">
        <f t="shared" si="11"/>
        <v>-27651.329315068477</v>
      </c>
      <c r="N70" s="11">
        <f t="shared" si="11"/>
        <v>-47401.423150684903</v>
      </c>
      <c r="O70" s="19"/>
      <c r="P70" s="19"/>
      <c r="Q70" s="19"/>
      <c r="R70" s="19"/>
      <c r="S70" s="19"/>
      <c r="T70" s="19"/>
      <c r="U70" s="19"/>
    </row>
    <row r="71" spans="1:21" outlineLevel="1" x14ac:dyDescent="0.2">
      <c r="B71" s="11" t="s">
        <v>52</v>
      </c>
      <c r="D71" s="19"/>
      <c r="E71" s="38">
        <v>0</v>
      </c>
      <c r="F71" s="38">
        <v>0</v>
      </c>
      <c r="G71" s="38">
        <v>0</v>
      </c>
      <c r="H71" s="38">
        <v>0</v>
      </c>
      <c r="I71" s="95">
        <v>0</v>
      </c>
      <c r="J71" s="61">
        <f t="shared" ref="J71:N72" si="12">J53*J17/365</f>
        <v>1232.8767123287671</v>
      </c>
      <c r="K71" s="61">
        <f t="shared" si="12"/>
        <v>1356.1643835616439</v>
      </c>
      <c r="L71" s="61">
        <f t="shared" si="12"/>
        <v>1491.7808219178085</v>
      </c>
      <c r="M71" s="61">
        <f t="shared" si="12"/>
        <v>1640.9589041095894</v>
      </c>
      <c r="N71" s="61">
        <f t="shared" si="12"/>
        <v>1805.0547945205485</v>
      </c>
      <c r="O71" s="19"/>
      <c r="P71" s="19"/>
      <c r="Q71" s="19"/>
      <c r="R71" s="19"/>
      <c r="S71" s="19"/>
      <c r="T71" s="19"/>
      <c r="U71" s="19"/>
    </row>
    <row r="72" spans="1:21" outlineLevel="1" x14ac:dyDescent="0.2">
      <c r="B72" s="11" t="s">
        <v>53</v>
      </c>
      <c r="D72" s="19"/>
      <c r="E72" s="38">
        <v>0</v>
      </c>
      <c r="F72" s="38">
        <v>0</v>
      </c>
      <c r="G72" s="38">
        <v>0</v>
      </c>
      <c r="H72" s="38">
        <v>0</v>
      </c>
      <c r="I72" s="95">
        <v>0</v>
      </c>
      <c r="J72" s="11">
        <f t="shared" si="12"/>
        <v>1850</v>
      </c>
      <c r="K72" s="11">
        <f t="shared" si="12"/>
        <v>2035.0000000000002</v>
      </c>
      <c r="L72" s="11">
        <f t="shared" si="12"/>
        <v>2178.0000000000005</v>
      </c>
      <c r="M72" s="11">
        <f t="shared" si="12"/>
        <v>2395.8000000000002</v>
      </c>
      <c r="N72" s="11">
        <f t="shared" si="12"/>
        <v>2562.1750000000006</v>
      </c>
      <c r="O72" s="19"/>
      <c r="P72" s="19"/>
      <c r="Q72" s="19"/>
      <c r="R72" s="19"/>
      <c r="S72" s="19"/>
      <c r="T72" s="19"/>
      <c r="U72" s="19"/>
    </row>
    <row r="73" spans="1:21" outlineLevel="1" x14ac:dyDescent="0.2">
      <c r="B73" s="11" t="s">
        <v>54</v>
      </c>
      <c r="E73" s="38">
        <v>0</v>
      </c>
      <c r="F73" s="38">
        <v>0</v>
      </c>
      <c r="G73" s="38">
        <v>0</v>
      </c>
      <c r="H73" s="38">
        <v>0</v>
      </c>
      <c r="I73" s="95">
        <v>0</v>
      </c>
      <c r="J73" s="11">
        <f>J126</f>
        <v>15000</v>
      </c>
      <c r="K73" s="11">
        <f t="shared" ref="K73:N73" si="13">K126</f>
        <v>19000</v>
      </c>
      <c r="L73" s="11">
        <f t="shared" si="13"/>
        <v>36400</v>
      </c>
      <c r="M73" s="11">
        <f t="shared" si="13"/>
        <v>31840</v>
      </c>
      <c r="N73" s="11">
        <f t="shared" si="13"/>
        <v>34104</v>
      </c>
      <c r="O73" s="19"/>
      <c r="P73" s="19"/>
      <c r="Q73" s="19"/>
      <c r="R73" s="19"/>
      <c r="S73" s="19"/>
      <c r="T73" s="19"/>
      <c r="U73" s="19"/>
    </row>
    <row r="74" spans="1:21" ht="17" outlineLevel="1" thickBot="1" x14ac:dyDescent="0.25">
      <c r="B74" s="57" t="s">
        <v>55</v>
      </c>
      <c r="C74" s="57"/>
      <c r="D74" s="58"/>
      <c r="E74" s="59">
        <f>SUM(E70:E73)</f>
        <v>0</v>
      </c>
      <c r="F74" s="59">
        <f t="shared" ref="F74:N74" si="14">SUM(F70:F73)</f>
        <v>0</v>
      </c>
      <c r="G74" s="59">
        <f t="shared" si="14"/>
        <v>0</v>
      </c>
      <c r="H74" s="59">
        <f t="shared" si="14"/>
        <v>0</v>
      </c>
      <c r="I74" s="59">
        <f t="shared" si="14"/>
        <v>75000</v>
      </c>
      <c r="J74" s="59">
        <f t="shared" si="14"/>
        <v>62077.671232876717</v>
      </c>
      <c r="K74" s="59">
        <f t="shared" si="14"/>
        <v>45125.438356164392</v>
      </c>
      <c r="L74" s="59">
        <f t="shared" si="14"/>
        <v>28465.117808219187</v>
      </c>
      <c r="M74" s="59">
        <f t="shared" si="14"/>
        <v>8225.4295890411122</v>
      </c>
      <c r="N74" s="59">
        <f t="shared" si="14"/>
        <v>-8930.1933561643527</v>
      </c>
      <c r="O74" s="19"/>
      <c r="P74" s="19"/>
      <c r="Q74" s="19"/>
      <c r="R74" s="19"/>
      <c r="S74" s="19"/>
      <c r="T74" s="19"/>
      <c r="U74" s="19"/>
    </row>
    <row r="75" spans="1:21" ht="17" outlineLevel="1" thickTop="1" x14ac:dyDescent="0.2">
      <c r="B75" s="47"/>
      <c r="C75" s="47"/>
      <c r="D75" s="48"/>
      <c r="E75" s="49"/>
      <c r="F75" s="49"/>
      <c r="G75" s="49"/>
      <c r="H75" s="49"/>
      <c r="I75" s="49"/>
      <c r="J75" s="47"/>
      <c r="K75" s="47"/>
      <c r="L75" s="47"/>
      <c r="M75" s="47"/>
      <c r="N75" s="47"/>
      <c r="O75" s="19"/>
      <c r="P75" s="19"/>
      <c r="Q75" s="19"/>
      <c r="R75" s="19"/>
      <c r="S75" s="19"/>
      <c r="T75" s="19"/>
      <c r="U75" s="19"/>
    </row>
    <row r="76" spans="1:21" outlineLevel="1" x14ac:dyDescent="0.2">
      <c r="B76" s="25" t="s">
        <v>56</v>
      </c>
      <c r="D76" s="19"/>
      <c r="E76" s="60"/>
      <c r="F76" s="60"/>
      <c r="G76" s="60"/>
      <c r="H76" s="60"/>
      <c r="I76" s="60"/>
      <c r="O76" s="19"/>
      <c r="P76" s="19"/>
      <c r="Q76" s="19"/>
      <c r="R76" s="19"/>
      <c r="S76" s="19"/>
      <c r="T76" s="19"/>
      <c r="U76" s="19"/>
    </row>
    <row r="77" spans="1:21" outlineLevel="1" x14ac:dyDescent="0.2">
      <c r="B77" s="11" t="s">
        <v>57</v>
      </c>
      <c r="D77" s="19"/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11">
        <f>J54*J19/365</f>
        <v>937.67123287671234</v>
      </c>
      <c r="K77" s="11">
        <f>K54*K19/365</f>
        <v>1031.4383561643838</v>
      </c>
      <c r="L77" s="11">
        <f>L54*L19/365</f>
        <v>1103.9178082191781</v>
      </c>
      <c r="M77" s="11">
        <f>M54*M19/365</f>
        <v>1214.3095890410962</v>
      </c>
      <c r="N77" s="11">
        <f>N54*N19/365</f>
        <v>1298.6366438356167</v>
      </c>
      <c r="O77" s="19"/>
      <c r="P77" s="19"/>
      <c r="Q77" s="19"/>
      <c r="R77" s="19"/>
      <c r="S77" s="19"/>
      <c r="T77" s="19"/>
      <c r="U77" s="19"/>
    </row>
    <row r="78" spans="1:21" outlineLevel="1" x14ac:dyDescent="0.2">
      <c r="B78" s="11" t="s">
        <v>58</v>
      </c>
      <c r="E78" s="60">
        <f>E21</f>
        <v>0</v>
      </c>
      <c r="F78" s="60">
        <f>F21</f>
        <v>0</v>
      </c>
      <c r="G78" s="60">
        <f>G21</f>
        <v>0</v>
      </c>
      <c r="H78" s="60">
        <f>H21</f>
        <v>0</v>
      </c>
      <c r="I78" s="11">
        <f>I21</f>
        <v>0</v>
      </c>
      <c r="J78" s="11">
        <f>J131</f>
        <v>0</v>
      </c>
      <c r="K78" s="11">
        <f t="shared" ref="K78:N78" si="15">K131</f>
        <v>0</v>
      </c>
      <c r="L78" s="11">
        <f t="shared" si="15"/>
        <v>0</v>
      </c>
      <c r="M78" s="11">
        <f t="shared" si="15"/>
        <v>0</v>
      </c>
      <c r="N78" s="11">
        <f t="shared" si="15"/>
        <v>0</v>
      </c>
      <c r="O78" s="19"/>
      <c r="P78" s="19"/>
      <c r="Q78" s="19"/>
      <c r="R78" s="19"/>
      <c r="S78" s="19"/>
      <c r="T78" s="19"/>
      <c r="U78" s="19"/>
    </row>
    <row r="79" spans="1:21" outlineLevel="1" x14ac:dyDescent="0.2">
      <c r="B79" s="44" t="s">
        <v>59</v>
      </c>
      <c r="C79" s="44"/>
      <c r="D79" s="45"/>
      <c r="E79" s="46">
        <f>SUM(E77:E78)</f>
        <v>0</v>
      </c>
      <c r="F79" s="46">
        <f t="shared" ref="F79:N79" si="16">SUM(F77:F78)</f>
        <v>0</v>
      </c>
      <c r="G79" s="46">
        <f t="shared" si="16"/>
        <v>0</v>
      </c>
      <c r="H79" s="46">
        <f t="shared" si="16"/>
        <v>0</v>
      </c>
      <c r="I79" s="46">
        <f t="shared" si="16"/>
        <v>0</v>
      </c>
      <c r="J79" s="46">
        <f t="shared" si="16"/>
        <v>937.67123287671234</v>
      </c>
      <c r="K79" s="46">
        <f t="shared" si="16"/>
        <v>1031.4383561643838</v>
      </c>
      <c r="L79" s="46">
        <f t="shared" si="16"/>
        <v>1103.9178082191781</v>
      </c>
      <c r="M79" s="46">
        <f t="shared" si="16"/>
        <v>1214.3095890410962</v>
      </c>
      <c r="N79" s="46">
        <f t="shared" si="16"/>
        <v>1298.6366438356167</v>
      </c>
      <c r="O79" s="19"/>
      <c r="P79" s="19"/>
      <c r="Q79" s="19"/>
      <c r="R79" s="19"/>
      <c r="S79" s="19"/>
      <c r="T79" s="19"/>
      <c r="U79" s="19"/>
    </row>
    <row r="80" spans="1:21" outlineLevel="1" x14ac:dyDescent="0.2">
      <c r="B80" s="25" t="s">
        <v>60</v>
      </c>
      <c r="E80" s="60"/>
      <c r="F80" s="60"/>
      <c r="G80" s="60"/>
      <c r="H80" s="60"/>
      <c r="I80" s="60"/>
      <c r="O80" s="19"/>
      <c r="P80" s="19"/>
      <c r="Q80" s="19"/>
      <c r="R80" s="19"/>
      <c r="S80" s="19"/>
      <c r="T80" s="19"/>
      <c r="U80" s="19"/>
    </row>
    <row r="81" spans="1:21" outlineLevel="1" x14ac:dyDescent="0.2">
      <c r="B81" s="11" t="s">
        <v>61</v>
      </c>
      <c r="E81" s="11">
        <f>E22</f>
        <v>0</v>
      </c>
      <c r="F81" s="11">
        <f>F22</f>
        <v>0</v>
      </c>
      <c r="G81" s="11">
        <f>G22</f>
        <v>0</v>
      </c>
      <c r="H81" s="11">
        <f>H22</f>
        <v>0</v>
      </c>
      <c r="I81" s="11">
        <f>I22</f>
        <v>75000</v>
      </c>
      <c r="J81" s="11">
        <f>I81+J22</f>
        <v>75000</v>
      </c>
      <c r="K81" s="11">
        <f>J81+K22</f>
        <v>75000</v>
      </c>
      <c r="L81" s="11">
        <f>K81+L22</f>
        <v>75000</v>
      </c>
      <c r="M81" s="11">
        <f>L81+M22</f>
        <v>75000</v>
      </c>
      <c r="N81" s="11">
        <f>M81+N22</f>
        <v>75000</v>
      </c>
      <c r="O81" s="19"/>
      <c r="P81" s="19"/>
      <c r="Q81" s="19"/>
      <c r="R81" s="19"/>
      <c r="S81" s="19"/>
      <c r="T81" s="19"/>
      <c r="U81" s="19"/>
    </row>
    <row r="82" spans="1:21" outlineLevel="1" x14ac:dyDescent="0.2">
      <c r="B82" s="11" t="s">
        <v>62</v>
      </c>
      <c r="E82" s="38">
        <v>0</v>
      </c>
      <c r="F82" s="38">
        <v>0</v>
      </c>
      <c r="G82" s="38">
        <v>0</v>
      </c>
      <c r="H82" s="38">
        <v>0</v>
      </c>
      <c r="I82" s="95">
        <v>0</v>
      </c>
      <c r="J82" s="11">
        <f>I82+J65</f>
        <v>-13860</v>
      </c>
      <c r="K82" s="11">
        <f>J82+K65</f>
        <v>-30906</v>
      </c>
      <c r="L82" s="11">
        <f>K82+L65</f>
        <v>-47638.799999999996</v>
      </c>
      <c r="M82" s="11">
        <f>L82+M65</f>
        <v>-67988.87999999999</v>
      </c>
      <c r="N82" s="11">
        <f>M82+N65</f>
        <v>-85228.829999999987</v>
      </c>
      <c r="O82" s="19"/>
      <c r="P82" s="19"/>
      <c r="Q82" s="19"/>
      <c r="R82" s="19"/>
      <c r="S82" s="19"/>
      <c r="T82" s="19"/>
      <c r="U82" s="19"/>
    </row>
    <row r="83" spans="1:21" outlineLevel="1" x14ac:dyDescent="0.2">
      <c r="B83" s="62" t="s">
        <v>60</v>
      </c>
      <c r="C83" s="62"/>
      <c r="D83" s="63"/>
      <c r="E83" s="64">
        <f>SUM(E81:E82)</f>
        <v>0</v>
      </c>
      <c r="F83" s="64">
        <f t="shared" ref="F83:N83" si="17">SUM(F81:F82)</f>
        <v>0</v>
      </c>
      <c r="G83" s="64">
        <f t="shared" si="17"/>
        <v>0</v>
      </c>
      <c r="H83" s="64">
        <f t="shared" si="17"/>
        <v>0</v>
      </c>
      <c r="I83" s="64">
        <f t="shared" si="17"/>
        <v>75000</v>
      </c>
      <c r="J83" s="64">
        <f t="shared" si="17"/>
        <v>61140</v>
      </c>
      <c r="K83" s="64">
        <f t="shared" si="17"/>
        <v>44094</v>
      </c>
      <c r="L83" s="64">
        <f t="shared" si="17"/>
        <v>27361.200000000004</v>
      </c>
      <c r="M83" s="64">
        <f t="shared" si="17"/>
        <v>7011.1200000000099</v>
      </c>
      <c r="N83" s="64">
        <f t="shared" si="17"/>
        <v>-10228.829999999987</v>
      </c>
      <c r="O83" s="19"/>
      <c r="P83" s="19"/>
      <c r="Q83" s="19"/>
      <c r="R83" s="19"/>
      <c r="S83" s="19"/>
      <c r="T83" s="19"/>
      <c r="U83" s="19"/>
    </row>
    <row r="84" spans="1:21" ht="17" outlineLevel="1" thickBot="1" x14ac:dyDescent="0.25">
      <c r="B84" s="57" t="s">
        <v>63</v>
      </c>
      <c r="C84" s="57"/>
      <c r="D84" s="58"/>
      <c r="E84" s="59">
        <f t="shared" ref="E84:N84" si="18">E79+E83</f>
        <v>0</v>
      </c>
      <c r="F84" s="59">
        <f t="shared" si="18"/>
        <v>0</v>
      </c>
      <c r="G84" s="59">
        <f t="shared" si="18"/>
        <v>0</v>
      </c>
      <c r="H84" s="59">
        <f t="shared" si="18"/>
        <v>0</v>
      </c>
      <c r="I84" s="59">
        <f t="shared" si="18"/>
        <v>75000</v>
      </c>
      <c r="J84" s="59">
        <f t="shared" si="18"/>
        <v>62077.67123287671</v>
      </c>
      <c r="K84" s="59">
        <f t="shared" si="18"/>
        <v>45125.438356164384</v>
      </c>
      <c r="L84" s="59">
        <f t="shared" si="18"/>
        <v>28465.117808219184</v>
      </c>
      <c r="M84" s="59">
        <f t="shared" si="18"/>
        <v>8225.4295890411067</v>
      </c>
      <c r="N84" s="59">
        <f t="shared" si="18"/>
        <v>-8930.1933561643709</v>
      </c>
      <c r="O84" s="19"/>
      <c r="P84" s="19"/>
      <c r="Q84" s="19"/>
      <c r="R84" s="19"/>
      <c r="S84" s="19"/>
      <c r="T84" s="19"/>
      <c r="U84" s="19"/>
    </row>
    <row r="85" spans="1:21" ht="17" outlineLevel="1" thickTop="1" x14ac:dyDescent="0.2"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19"/>
      <c r="P85" s="19"/>
      <c r="Q85" s="19"/>
      <c r="R85" s="19"/>
      <c r="S85" s="19"/>
      <c r="T85" s="19"/>
      <c r="U85" s="19"/>
    </row>
    <row r="86" spans="1:21" ht="18" outlineLevel="1" x14ac:dyDescent="0.2">
      <c r="B86" s="13" t="s">
        <v>64</v>
      </c>
      <c r="C86" s="65"/>
      <c r="D86" s="66"/>
      <c r="E86" s="67">
        <f t="shared" ref="E86:N86" si="19">E84-E74</f>
        <v>0</v>
      </c>
      <c r="F86" s="67">
        <f t="shared" si="19"/>
        <v>0</v>
      </c>
      <c r="G86" s="67">
        <f t="shared" si="19"/>
        <v>0</v>
      </c>
      <c r="H86" s="67">
        <f t="shared" si="19"/>
        <v>0</v>
      </c>
      <c r="I86" s="67">
        <f t="shared" si="19"/>
        <v>0</v>
      </c>
      <c r="J86" s="67">
        <f t="shared" si="19"/>
        <v>0</v>
      </c>
      <c r="K86" s="67">
        <f t="shared" si="19"/>
        <v>0</v>
      </c>
      <c r="L86" s="67">
        <f t="shared" si="19"/>
        <v>0</v>
      </c>
      <c r="M86" s="67">
        <f t="shared" si="19"/>
        <v>0</v>
      </c>
      <c r="N86" s="67">
        <f t="shared" si="19"/>
        <v>-1.8189894035458565E-11</v>
      </c>
      <c r="O86" s="19"/>
      <c r="P86" s="19"/>
      <c r="Q86" s="19"/>
      <c r="R86" s="19"/>
      <c r="S86" s="19"/>
      <c r="T86" s="19"/>
      <c r="U86" s="19"/>
    </row>
    <row r="87" spans="1:21" outlineLevel="1" collapsed="1" x14ac:dyDescent="0.2">
      <c r="B87" s="68"/>
      <c r="C87" s="68"/>
      <c r="D87" s="69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19"/>
      <c r="P87" s="19"/>
      <c r="Q87" s="19"/>
      <c r="R87" s="19"/>
      <c r="S87" s="19"/>
      <c r="T87" s="19"/>
      <c r="U87" s="19"/>
    </row>
    <row r="88" spans="1:21" x14ac:dyDescent="0.2">
      <c r="E88" s="60"/>
      <c r="F88" s="60"/>
      <c r="G88" s="60"/>
      <c r="H88" s="60"/>
      <c r="I88" s="60"/>
      <c r="O88" s="19"/>
      <c r="P88" s="19"/>
      <c r="Q88" s="19"/>
      <c r="R88" s="19"/>
      <c r="S88" s="19"/>
      <c r="T88" s="19"/>
      <c r="U88" s="19"/>
    </row>
    <row r="89" spans="1:21" s="20" customFormat="1" ht="18" x14ac:dyDescent="0.2">
      <c r="A89" s="109"/>
      <c r="B89" s="90" t="s">
        <v>65</v>
      </c>
      <c r="C89" s="90"/>
      <c r="D89" s="90"/>
      <c r="E89" s="90"/>
      <c r="F89" s="90"/>
      <c r="G89" s="90"/>
      <c r="H89" s="90"/>
      <c r="I89" s="91" t="str">
        <f>$I$2</f>
        <v>Day 1</v>
      </c>
      <c r="J89" s="92">
        <f>$J$2</f>
        <v>2019</v>
      </c>
      <c r="K89" s="92">
        <f>$K$2</f>
        <v>2020</v>
      </c>
      <c r="L89" s="92">
        <f>$L$2</f>
        <v>2021</v>
      </c>
      <c r="M89" s="92">
        <f>$M$2</f>
        <v>2022</v>
      </c>
      <c r="N89" s="92">
        <f>$N$2</f>
        <v>2023</v>
      </c>
      <c r="O89" s="21"/>
      <c r="P89" s="21"/>
      <c r="Q89" s="21"/>
      <c r="R89" s="21"/>
      <c r="S89" s="21"/>
      <c r="T89" s="21"/>
      <c r="U89" s="21"/>
    </row>
    <row r="90" spans="1:21" outlineLevel="1" x14ac:dyDescent="0.2">
      <c r="B90" s="25" t="s">
        <v>66</v>
      </c>
      <c r="E90" s="60"/>
      <c r="F90" s="60"/>
      <c r="G90" s="60"/>
      <c r="H90" s="60"/>
      <c r="I90" s="60"/>
    </row>
    <row r="91" spans="1:21" outlineLevel="1" x14ac:dyDescent="0.2">
      <c r="B91" s="11" t="s">
        <v>67</v>
      </c>
      <c r="E91" s="70"/>
      <c r="F91" s="70"/>
      <c r="G91" s="70"/>
      <c r="H91" s="70"/>
      <c r="I91" s="99">
        <v>0</v>
      </c>
      <c r="J91" s="11">
        <f>J65</f>
        <v>-13860</v>
      </c>
      <c r="K91" s="11">
        <f>K65</f>
        <v>-17046</v>
      </c>
      <c r="L91" s="11">
        <f>L65</f>
        <v>-16732.799999999996</v>
      </c>
      <c r="M91" s="11">
        <f>M65</f>
        <v>-20350.079999999994</v>
      </c>
      <c r="N91" s="11">
        <f>N65</f>
        <v>-17239.94999999999</v>
      </c>
    </row>
    <row r="92" spans="1:21" outlineLevel="1" x14ac:dyDescent="0.2">
      <c r="B92" s="11" t="s">
        <v>68</v>
      </c>
      <c r="E92" s="70"/>
      <c r="F92" s="70"/>
      <c r="G92" s="70"/>
      <c r="H92" s="70"/>
      <c r="I92" s="99">
        <v>0</v>
      </c>
      <c r="J92" s="11">
        <f>+J59</f>
        <v>0</v>
      </c>
      <c r="K92" s="11">
        <f>+K59</f>
        <v>6000</v>
      </c>
      <c r="L92" s="11">
        <f>+L59</f>
        <v>7600</v>
      </c>
      <c r="M92" s="11">
        <f>+M59</f>
        <v>14560</v>
      </c>
      <c r="N92" s="11">
        <f>+N59</f>
        <v>12736</v>
      </c>
    </row>
    <row r="93" spans="1:21" outlineLevel="1" x14ac:dyDescent="0.2">
      <c r="B93" s="11" t="s">
        <v>69</v>
      </c>
      <c r="E93" s="38"/>
      <c r="F93" s="38"/>
      <c r="G93" s="38"/>
      <c r="H93" s="38"/>
      <c r="I93" s="95">
        <v>0</v>
      </c>
      <c r="J93" s="11">
        <f>J118</f>
        <v>2145.2054794520545</v>
      </c>
      <c r="K93" s="11">
        <f t="shared" ref="K93:N93" si="20">K118</f>
        <v>214.52054794520609</v>
      </c>
      <c r="L93" s="11">
        <f t="shared" si="20"/>
        <v>206.13698630136969</v>
      </c>
      <c r="M93" s="11">
        <f t="shared" si="20"/>
        <v>256.58630136986358</v>
      </c>
      <c r="N93" s="11">
        <f t="shared" si="20"/>
        <v>246.14383561643854</v>
      </c>
    </row>
    <row r="94" spans="1:21" outlineLevel="1" x14ac:dyDescent="0.2">
      <c r="B94" s="44" t="s">
        <v>70</v>
      </c>
      <c r="C94" s="71"/>
      <c r="D94" s="72"/>
      <c r="E94" s="46">
        <f>E91+E92-E93</f>
        <v>0</v>
      </c>
      <c r="F94" s="46">
        <f t="shared" ref="F94:N94" si="21">F91+F92-F93</f>
        <v>0</v>
      </c>
      <c r="G94" s="46">
        <f t="shared" si="21"/>
        <v>0</v>
      </c>
      <c r="H94" s="46">
        <f t="shared" si="21"/>
        <v>0</v>
      </c>
      <c r="I94" s="46">
        <f t="shared" si="21"/>
        <v>0</v>
      </c>
      <c r="J94" s="46">
        <f t="shared" si="21"/>
        <v>-16005.205479452055</v>
      </c>
      <c r="K94" s="46">
        <f t="shared" si="21"/>
        <v>-11260.520547945205</v>
      </c>
      <c r="L94" s="46">
        <f t="shared" si="21"/>
        <v>-9338.9369863013653</v>
      </c>
      <c r="M94" s="46">
        <f t="shared" si="21"/>
        <v>-6046.666301369858</v>
      </c>
      <c r="N94" s="46">
        <f t="shared" si="21"/>
        <v>-4750.0938356164279</v>
      </c>
    </row>
    <row r="95" spans="1:21" outlineLevel="1" x14ac:dyDescent="0.2">
      <c r="B95" s="47"/>
      <c r="C95" s="30"/>
      <c r="D95" s="31"/>
      <c r="E95" s="49"/>
      <c r="F95" s="49"/>
      <c r="G95" s="49"/>
      <c r="H95" s="49"/>
      <c r="I95" s="49"/>
      <c r="J95" s="47"/>
      <c r="K95" s="47"/>
      <c r="L95" s="47"/>
      <c r="M95" s="47"/>
      <c r="N95" s="47"/>
    </row>
    <row r="96" spans="1:21" outlineLevel="1" x14ac:dyDescent="0.2">
      <c r="B96" s="25" t="s">
        <v>71</v>
      </c>
      <c r="E96" s="34"/>
      <c r="F96" s="34"/>
      <c r="G96" s="34"/>
      <c r="H96" s="34"/>
      <c r="I96" s="97"/>
      <c r="J96" s="30"/>
      <c r="K96" s="30"/>
      <c r="L96" s="30"/>
      <c r="M96" s="30"/>
      <c r="N96" s="30"/>
    </row>
    <row r="97" spans="1:21" outlineLevel="1" x14ac:dyDescent="0.2">
      <c r="B97" s="11" t="s">
        <v>72</v>
      </c>
      <c r="E97" s="34"/>
      <c r="F97" s="34"/>
      <c r="G97" s="34"/>
      <c r="H97" s="34"/>
      <c r="I97" s="97">
        <v>0</v>
      </c>
      <c r="J97" s="30">
        <f>J20</f>
        <v>15000</v>
      </c>
      <c r="K97" s="30">
        <f>K20</f>
        <v>10000</v>
      </c>
      <c r="L97" s="30">
        <f>L20</f>
        <v>25000</v>
      </c>
      <c r="M97" s="30">
        <f>M20</f>
        <v>10000</v>
      </c>
      <c r="N97" s="30">
        <f>N20</f>
        <v>15000</v>
      </c>
    </row>
    <row r="98" spans="1:21" outlineLevel="1" x14ac:dyDescent="0.2">
      <c r="B98" s="44" t="s">
        <v>73</v>
      </c>
      <c r="C98" s="71"/>
      <c r="D98" s="72"/>
      <c r="E98" s="46">
        <f>SUM(E97)</f>
        <v>0</v>
      </c>
      <c r="F98" s="46">
        <f t="shared" ref="F98:N98" si="22">SUM(F97)</f>
        <v>0</v>
      </c>
      <c r="G98" s="46">
        <f t="shared" si="22"/>
        <v>0</v>
      </c>
      <c r="H98" s="46">
        <f t="shared" si="22"/>
        <v>0</v>
      </c>
      <c r="I98" s="46">
        <f t="shared" si="22"/>
        <v>0</v>
      </c>
      <c r="J98" s="46">
        <f t="shared" si="22"/>
        <v>15000</v>
      </c>
      <c r="K98" s="46">
        <f t="shared" si="22"/>
        <v>10000</v>
      </c>
      <c r="L98" s="46">
        <f t="shared" si="22"/>
        <v>25000</v>
      </c>
      <c r="M98" s="46">
        <f t="shared" si="22"/>
        <v>10000</v>
      </c>
      <c r="N98" s="46">
        <f t="shared" si="22"/>
        <v>15000</v>
      </c>
    </row>
    <row r="99" spans="1:21" outlineLevel="1" x14ac:dyDescent="0.2">
      <c r="B99" s="47"/>
      <c r="C99" s="30"/>
      <c r="D99" s="31"/>
      <c r="E99" s="49"/>
      <c r="F99" s="49"/>
      <c r="G99" s="49"/>
      <c r="H99" s="49"/>
      <c r="I99" s="49"/>
      <c r="J99" s="47"/>
      <c r="K99" s="47"/>
      <c r="L99" s="47"/>
      <c r="M99" s="47"/>
      <c r="N99" s="47"/>
    </row>
    <row r="100" spans="1:21" outlineLevel="1" x14ac:dyDescent="0.2">
      <c r="B100" s="25" t="s">
        <v>74</v>
      </c>
      <c r="E100" s="42"/>
      <c r="F100" s="42"/>
      <c r="G100" s="42"/>
      <c r="H100" s="42"/>
      <c r="I100" s="42"/>
      <c r="J100" s="30"/>
      <c r="K100" s="30"/>
      <c r="L100" s="30"/>
      <c r="M100" s="30"/>
      <c r="N100" s="30"/>
    </row>
    <row r="101" spans="1:21" outlineLevel="1" x14ac:dyDescent="0.2">
      <c r="B101" s="11" t="s">
        <v>75</v>
      </c>
      <c r="E101" s="34">
        <v>0</v>
      </c>
      <c r="F101" s="34">
        <v>0</v>
      </c>
      <c r="G101" s="34">
        <v>0</v>
      </c>
      <c r="H101" s="34">
        <v>0</v>
      </c>
      <c r="I101" s="30">
        <f t="shared" ref="I101:N102" si="23">I21</f>
        <v>0</v>
      </c>
      <c r="J101" s="30">
        <f t="shared" si="23"/>
        <v>0</v>
      </c>
      <c r="K101" s="30">
        <f t="shared" si="23"/>
        <v>0</v>
      </c>
      <c r="L101" s="30">
        <f t="shared" si="23"/>
        <v>0</v>
      </c>
      <c r="M101" s="30">
        <f t="shared" si="23"/>
        <v>0</v>
      </c>
      <c r="N101" s="30">
        <f t="shared" si="23"/>
        <v>0</v>
      </c>
    </row>
    <row r="102" spans="1:21" outlineLevel="1" x14ac:dyDescent="0.2">
      <c r="B102" s="11" t="s">
        <v>76</v>
      </c>
      <c r="E102" s="34">
        <v>0</v>
      </c>
      <c r="F102" s="34">
        <v>0</v>
      </c>
      <c r="G102" s="34">
        <v>0</v>
      </c>
      <c r="H102" s="34">
        <v>0</v>
      </c>
      <c r="I102" s="30">
        <f t="shared" si="23"/>
        <v>75000</v>
      </c>
      <c r="J102" s="30">
        <f t="shared" si="23"/>
        <v>0</v>
      </c>
      <c r="K102" s="30">
        <f t="shared" si="23"/>
        <v>0</v>
      </c>
      <c r="L102" s="30">
        <f t="shared" si="23"/>
        <v>0</v>
      </c>
      <c r="M102" s="30">
        <f t="shared" si="23"/>
        <v>0</v>
      </c>
      <c r="N102" s="30">
        <f t="shared" si="23"/>
        <v>0</v>
      </c>
    </row>
    <row r="103" spans="1:21" outlineLevel="1" x14ac:dyDescent="0.2">
      <c r="B103" s="44" t="s">
        <v>77</v>
      </c>
      <c r="C103" s="71"/>
      <c r="D103" s="72"/>
      <c r="E103" s="46">
        <f>SUM(E101:E102)</f>
        <v>0</v>
      </c>
      <c r="F103" s="46">
        <f t="shared" ref="F103:N103" si="24">SUM(F101:F102)</f>
        <v>0</v>
      </c>
      <c r="G103" s="46">
        <f t="shared" si="24"/>
        <v>0</v>
      </c>
      <c r="H103" s="46">
        <f t="shared" si="24"/>
        <v>0</v>
      </c>
      <c r="I103" s="46">
        <f t="shared" si="24"/>
        <v>75000</v>
      </c>
      <c r="J103" s="46">
        <f t="shared" si="24"/>
        <v>0</v>
      </c>
      <c r="K103" s="46">
        <f t="shared" si="24"/>
        <v>0</v>
      </c>
      <c r="L103" s="46">
        <f t="shared" si="24"/>
        <v>0</v>
      </c>
      <c r="M103" s="46">
        <f t="shared" si="24"/>
        <v>0</v>
      </c>
      <c r="N103" s="46">
        <f t="shared" si="24"/>
        <v>0</v>
      </c>
    </row>
    <row r="104" spans="1:21" outlineLevel="1" x14ac:dyDescent="0.2">
      <c r="B104" s="47"/>
      <c r="C104" s="30"/>
      <c r="D104" s="31"/>
      <c r="E104" s="49"/>
      <c r="F104" s="49"/>
      <c r="G104" s="49"/>
      <c r="H104" s="49"/>
      <c r="I104" s="49"/>
      <c r="J104" s="47"/>
      <c r="K104" s="47"/>
      <c r="L104" s="47"/>
      <c r="M104" s="47"/>
      <c r="N104" s="47"/>
    </row>
    <row r="105" spans="1:21" outlineLevel="1" x14ac:dyDescent="0.2">
      <c r="B105" s="11" t="s">
        <v>78</v>
      </c>
      <c r="E105" s="73">
        <f>E94-E98+E103</f>
        <v>0</v>
      </c>
      <c r="F105" s="73">
        <f t="shared" ref="F105:N105" si="25">F94-F98+F103</f>
        <v>0</v>
      </c>
      <c r="G105" s="73">
        <f t="shared" si="25"/>
        <v>0</v>
      </c>
      <c r="H105" s="73">
        <f t="shared" si="25"/>
        <v>0</v>
      </c>
      <c r="I105" s="73">
        <f t="shared" si="25"/>
        <v>75000</v>
      </c>
      <c r="J105" s="73">
        <f t="shared" si="25"/>
        <v>-31005.205479452055</v>
      </c>
      <c r="K105" s="73">
        <f t="shared" si="25"/>
        <v>-21260.520547945205</v>
      </c>
      <c r="L105" s="73">
        <f t="shared" si="25"/>
        <v>-34338.936986301364</v>
      </c>
      <c r="M105" s="73">
        <f t="shared" si="25"/>
        <v>-16046.666301369858</v>
      </c>
      <c r="N105" s="73">
        <f t="shared" si="25"/>
        <v>-19750.093835616426</v>
      </c>
    </row>
    <row r="106" spans="1:21" outlineLevel="1" x14ac:dyDescent="0.2">
      <c r="B106" s="11" t="s">
        <v>79</v>
      </c>
      <c r="E106" s="30">
        <f>D107</f>
        <v>0</v>
      </c>
      <c r="F106" s="30">
        <f>E107</f>
        <v>0</v>
      </c>
      <c r="G106" s="30">
        <f>F107</f>
        <v>0</v>
      </c>
      <c r="H106" s="30">
        <f>G107</f>
        <v>0</v>
      </c>
      <c r="I106" s="97">
        <v>0</v>
      </c>
      <c r="J106" s="30">
        <f>+I107</f>
        <v>75000</v>
      </c>
      <c r="K106" s="30">
        <f t="shared" ref="K106:N106" si="26">+J107</f>
        <v>43994.794520547948</v>
      </c>
      <c r="L106" s="30">
        <f t="shared" si="26"/>
        <v>22734.273972602743</v>
      </c>
      <c r="M106" s="30">
        <f t="shared" si="26"/>
        <v>-11604.66301369862</v>
      </c>
      <c r="N106" s="30">
        <f t="shared" si="26"/>
        <v>-27651.329315068477</v>
      </c>
    </row>
    <row r="107" spans="1:21" outlineLevel="1" x14ac:dyDescent="0.2">
      <c r="B107" s="44" t="s">
        <v>80</v>
      </c>
      <c r="C107" s="71"/>
      <c r="D107" s="72"/>
      <c r="E107" s="46">
        <f>SUM(E105:E106)</f>
        <v>0</v>
      </c>
      <c r="F107" s="46">
        <f t="shared" ref="F107:N107" si="27">SUM(F105:F106)</f>
        <v>0</v>
      </c>
      <c r="G107" s="46">
        <f t="shared" si="27"/>
        <v>0</v>
      </c>
      <c r="H107" s="46">
        <f t="shared" si="27"/>
        <v>0</v>
      </c>
      <c r="I107" s="46">
        <f t="shared" si="27"/>
        <v>75000</v>
      </c>
      <c r="J107" s="46">
        <f t="shared" si="27"/>
        <v>43994.794520547948</v>
      </c>
      <c r="K107" s="46">
        <f t="shared" si="27"/>
        <v>22734.273972602743</v>
      </c>
      <c r="L107" s="46">
        <f t="shared" si="27"/>
        <v>-11604.66301369862</v>
      </c>
      <c r="M107" s="46">
        <f t="shared" si="27"/>
        <v>-27651.329315068477</v>
      </c>
      <c r="N107" s="46">
        <f t="shared" si="27"/>
        <v>-47401.423150684903</v>
      </c>
    </row>
    <row r="108" spans="1:21" outlineLevel="1" x14ac:dyDescent="0.2">
      <c r="B108" s="25"/>
      <c r="E108" s="49"/>
      <c r="F108" s="60"/>
      <c r="G108" s="60"/>
      <c r="H108" s="60"/>
      <c r="I108" s="60"/>
    </row>
    <row r="109" spans="1:21" s="74" customFormat="1" ht="18" outlineLevel="1" x14ac:dyDescent="0.2">
      <c r="B109" s="13" t="s">
        <v>64</v>
      </c>
      <c r="C109" s="65"/>
      <c r="D109" s="66"/>
      <c r="E109" s="67">
        <f t="shared" ref="E109:N109" si="28">E107-E70</f>
        <v>0</v>
      </c>
      <c r="F109" s="67">
        <f t="shared" si="28"/>
        <v>0</v>
      </c>
      <c r="G109" s="67">
        <f t="shared" si="28"/>
        <v>0</v>
      </c>
      <c r="H109" s="67">
        <f t="shared" si="28"/>
        <v>0</v>
      </c>
      <c r="I109" s="67">
        <f t="shared" si="28"/>
        <v>0</v>
      </c>
      <c r="J109" s="67">
        <f t="shared" si="28"/>
        <v>0</v>
      </c>
      <c r="K109" s="67">
        <f t="shared" si="28"/>
        <v>0</v>
      </c>
      <c r="L109" s="67">
        <f t="shared" si="28"/>
        <v>0</v>
      </c>
      <c r="M109" s="67">
        <f t="shared" si="28"/>
        <v>0</v>
      </c>
      <c r="N109" s="67">
        <f t="shared" si="28"/>
        <v>0</v>
      </c>
    </row>
    <row r="110" spans="1:21" outlineLevel="1" collapsed="1" x14ac:dyDescent="0.2">
      <c r="B110" s="25"/>
      <c r="E110" s="49"/>
      <c r="F110" s="60"/>
      <c r="G110" s="60"/>
      <c r="H110" s="60"/>
      <c r="I110" s="60"/>
    </row>
    <row r="111" spans="1:21" x14ac:dyDescent="0.2">
      <c r="E111" s="60"/>
      <c r="F111" s="60"/>
      <c r="G111" s="60"/>
      <c r="H111" s="60"/>
      <c r="I111" s="60"/>
    </row>
    <row r="112" spans="1:21" s="20" customFormat="1" ht="18" x14ac:dyDescent="0.2">
      <c r="A112" s="109"/>
      <c r="B112" s="90" t="s">
        <v>81</v>
      </c>
      <c r="C112" s="90"/>
      <c r="D112" s="90"/>
      <c r="E112" s="90"/>
      <c r="F112" s="90"/>
      <c r="G112" s="90"/>
      <c r="H112" s="90"/>
      <c r="I112" s="91" t="str">
        <f>$I$2</f>
        <v>Day 1</v>
      </c>
      <c r="J112" s="92">
        <f>$J$2</f>
        <v>2019</v>
      </c>
      <c r="K112" s="92">
        <f>$K$2</f>
        <v>2020</v>
      </c>
      <c r="L112" s="92">
        <f>$L$2</f>
        <v>2021</v>
      </c>
      <c r="M112" s="92">
        <f>$M$2</f>
        <v>2022</v>
      </c>
      <c r="N112" s="92">
        <f>$N$2</f>
        <v>2023</v>
      </c>
      <c r="O112" s="21"/>
      <c r="P112" s="21"/>
      <c r="Q112" s="21"/>
      <c r="R112" s="21"/>
      <c r="S112" s="21"/>
      <c r="T112" s="21"/>
      <c r="U112" s="21"/>
    </row>
    <row r="113" spans="1:14" outlineLevel="1" x14ac:dyDescent="0.2">
      <c r="B113" s="25" t="s">
        <v>134</v>
      </c>
      <c r="F113" s="60"/>
      <c r="G113" s="60"/>
      <c r="H113" s="60"/>
      <c r="I113" s="60"/>
    </row>
    <row r="114" spans="1:14" outlineLevel="1" x14ac:dyDescent="0.2">
      <c r="B114" s="11" t="s">
        <v>52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11">
        <f t="shared" ref="J114:N115" si="29">J71</f>
        <v>1232.8767123287671</v>
      </c>
      <c r="K114" s="11">
        <f t="shared" si="29"/>
        <v>1356.1643835616439</v>
      </c>
      <c r="L114" s="11">
        <f t="shared" si="29"/>
        <v>1491.7808219178085</v>
      </c>
      <c r="M114" s="11">
        <f t="shared" si="29"/>
        <v>1640.9589041095894</v>
      </c>
      <c r="N114" s="11">
        <f t="shared" si="29"/>
        <v>1805.0547945205485</v>
      </c>
    </row>
    <row r="115" spans="1:14" outlineLevel="1" x14ac:dyDescent="0.2">
      <c r="B115" s="11" t="s">
        <v>53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11">
        <f t="shared" si="29"/>
        <v>1850</v>
      </c>
      <c r="K115" s="11">
        <f t="shared" si="29"/>
        <v>2035.0000000000002</v>
      </c>
      <c r="L115" s="11">
        <f t="shared" si="29"/>
        <v>2178.0000000000005</v>
      </c>
      <c r="M115" s="11">
        <f t="shared" si="29"/>
        <v>2395.8000000000002</v>
      </c>
      <c r="N115" s="11">
        <f t="shared" si="29"/>
        <v>2562.1750000000006</v>
      </c>
    </row>
    <row r="116" spans="1:14" outlineLevel="1" x14ac:dyDescent="0.2">
      <c r="B116" s="11" t="s">
        <v>57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11">
        <f>J77</f>
        <v>937.67123287671234</v>
      </c>
      <c r="K116" s="11">
        <f>K77</f>
        <v>1031.4383561643838</v>
      </c>
      <c r="L116" s="11">
        <f>L77</f>
        <v>1103.9178082191781</v>
      </c>
      <c r="M116" s="11">
        <f>M77</f>
        <v>1214.3095890410962</v>
      </c>
      <c r="N116" s="11">
        <f>N77</f>
        <v>1298.6366438356167</v>
      </c>
    </row>
    <row r="117" spans="1:14" outlineLevel="1" x14ac:dyDescent="0.2">
      <c r="B117" s="71" t="s">
        <v>133</v>
      </c>
      <c r="C117" s="71"/>
      <c r="D117" s="72"/>
      <c r="E117" s="75">
        <f>E114+E115-E116</f>
        <v>0</v>
      </c>
      <c r="F117" s="75">
        <f t="shared" ref="F117:N117" si="30">F114+F115-F116</f>
        <v>0</v>
      </c>
      <c r="G117" s="75">
        <f t="shared" si="30"/>
        <v>0</v>
      </c>
      <c r="H117" s="75">
        <f t="shared" si="30"/>
        <v>0</v>
      </c>
      <c r="I117" s="75">
        <f t="shared" si="30"/>
        <v>0</v>
      </c>
      <c r="J117" s="75">
        <f t="shared" si="30"/>
        <v>2145.2054794520545</v>
      </c>
      <c r="K117" s="75">
        <f t="shared" si="30"/>
        <v>2359.7260273972606</v>
      </c>
      <c r="L117" s="75">
        <f t="shared" si="30"/>
        <v>2565.8630136986303</v>
      </c>
      <c r="M117" s="75">
        <f t="shared" si="30"/>
        <v>2822.4493150684939</v>
      </c>
      <c r="N117" s="75">
        <f t="shared" si="30"/>
        <v>3068.5931506849324</v>
      </c>
    </row>
    <row r="118" spans="1:14" outlineLevel="1" x14ac:dyDescent="0.2">
      <c r="B118" s="11" t="s">
        <v>135</v>
      </c>
      <c r="E118" s="76">
        <f>E117-D117</f>
        <v>0</v>
      </c>
      <c r="F118" s="76">
        <f t="shared" ref="F118:N118" si="31">F117-E117</f>
        <v>0</v>
      </c>
      <c r="G118" s="76">
        <f t="shared" si="31"/>
        <v>0</v>
      </c>
      <c r="H118" s="76">
        <f t="shared" si="31"/>
        <v>0</v>
      </c>
      <c r="I118" s="76">
        <f>I117-H117</f>
        <v>0</v>
      </c>
      <c r="J118" s="76">
        <f t="shared" si="31"/>
        <v>2145.2054794520545</v>
      </c>
      <c r="K118" s="76">
        <f t="shared" si="31"/>
        <v>214.52054794520609</v>
      </c>
      <c r="L118" s="76">
        <f t="shared" si="31"/>
        <v>206.13698630136969</v>
      </c>
      <c r="M118" s="76">
        <f t="shared" si="31"/>
        <v>256.58630136986358</v>
      </c>
      <c r="N118" s="76">
        <f t="shared" si="31"/>
        <v>246.14383561643854</v>
      </c>
    </row>
    <row r="119" spans="1:14" outlineLevel="1" x14ac:dyDescent="0.2">
      <c r="E119" s="76"/>
      <c r="F119" s="76"/>
      <c r="G119" s="76"/>
      <c r="H119" s="76"/>
      <c r="I119" s="76"/>
      <c r="J119" s="76"/>
      <c r="K119" s="76"/>
      <c r="L119" s="76"/>
      <c r="M119" s="76"/>
      <c r="N119" s="76"/>
    </row>
    <row r="120" spans="1:14" outlineLevel="1" x14ac:dyDescent="0.2">
      <c r="B120" s="11" t="s">
        <v>136</v>
      </c>
      <c r="E120" s="76"/>
      <c r="F120" s="76"/>
      <c r="G120" s="76"/>
      <c r="H120" s="76"/>
      <c r="I120" s="76"/>
      <c r="J120" s="76"/>
      <c r="K120" s="76"/>
      <c r="L120" s="76"/>
      <c r="M120" s="76"/>
      <c r="N120" s="76"/>
    </row>
    <row r="121" spans="1:14" outlineLevel="1" x14ac:dyDescent="0.2">
      <c r="E121" s="60"/>
      <c r="F121" s="60"/>
      <c r="G121" s="60"/>
      <c r="H121" s="60"/>
      <c r="I121" s="60"/>
    </row>
    <row r="122" spans="1:14" outlineLevel="1" x14ac:dyDescent="0.2">
      <c r="B122" s="25" t="s">
        <v>82</v>
      </c>
      <c r="E122" s="60"/>
      <c r="F122" s="60"/>
      <c r="G122" s="60"/>
      <c r="H122" s="60"/>
      <c r="I122" s="60"/>
    </row>
    <row r="123" spans="1:14" outlineLevel="1" x14ac:dyDescent="0.2">
      <c r="B123" s="11" t="s">
        <v>83</v>
      </c>
      <c r="E123" s="60">
        <v>0</v>
      </c>
      <c r="F123" s="60">
        <v>0</v>
      </c>
      <c r="G123" s="60">
        <v>0</v>
      </c>
      <c r="H123" s="60">
        <v>0</v>
      </c>
      <c r="I123" s="95">
        <v>0</v>
      </c>
      <c r="J123" s="11">
        <f>I126</f>
        <v>0</v>
      </c>
      <c r="K123" s="11">
        <f t="shared" ref="K123:N123" si="32">J126</f>
        <v>15000</v>
      </c>
      <c r="L123" s="11">
        <f t="shared" si="32"/>
        <v>19000</v>
      </c>
      <c r="M123" s="11">
        <f t="shared" si="32"/>
        <v>36400</v>
      </c>
      <c r="N123" s="11">
        <f t="shared" si="32"/>
        <v>31840</v>
      </c>
    </row>
    <row r="124" spans="1:14" outlineLevel="1" x14ac:dyDescent="0.2">
      <c r="B124" s="11" t="s">
        <v>84</v>
      </c>
      <c r="E124" s="60">
        <v>0</v>
      </c>
      <c r="F124" s="60">
        <v>0</v>
      </c>
      <c r="G124" s="60">
        <v>0</v>
      </c>
      <c r="H124" s="60">
        <v>0</v>
      </c>
      <c r="I124" s="60">
        <v>0</v>
      </c>
      <c r="J124" s="11">
        <f>+J20</f>
        <v>15000</v>
      </c>
      <c r="K124" s="11">
        <f>+K20</f>
        <v>10000</v>
      </c>
      <c r="L124" s="11">
        <f>+L20</f>
        <v>25000</v>
      </c>
      <c r="M124" s="11">
        <f>+M20</f>
        <v>10000</v>
      </c>
      <c r="N124" s="11">
        <f>+N20</f>
        <v>15000</v>
      </c>
    </row>
    <row r="125" spans="1:14" outlineLevel="1" x14ac:dyDescent="0.2">
      <c r="A125" s="111" t="s">
        <v>132</v>
      </c>
      <c r="B125" s="11" t="s">
        <v>85</v>
      </c>
      <c r="D125" s="19"/>
      <c r="E125" s="60">
        <v>0</v>
      </c>
      <c r="F125" s="60">
        <v>0</v>
      </c>
      <c r="G125" s="60">
        <v>0</v>
      </c>
      <c r="H125" s="60">
        <v>0</v>
      </c>
      <c r="I125" s="60">
        <v>0</v>
      </c>
      <c r="J125" s="77">
        <f>J123*J12</f>
        <v>0</v>
      </c>
      <c r="K125" s="77">
        <f>K123*K12</f>
        <v>6000</v>
      </c>
      <c r="L125" s="77">
        <f>L123*L12</f>
        <v>7600</v>
      </c>
      <c r="M125" s="77">
        <f>M123*M12</f>
        <v>14560</v>
      </c>
      <c r="N125" s="77">
        <f>N123*N12</f>
        <v>12736</v>
      </c>
    </row>
    <row r="126" spans="1:14" outlineLevel="1" x14ac:dyDescent="0.2">
      <c r="B126" s="71" t="s">
        <v>86</v>
      </c>
      <c r="C126" s="71"/>
      <c r="D126" s="72"/>
      <c r="E126" s="75">
        <f>E123+E124-E125</f>
        <v>0</v>
      </c>
      <c r="F126" s="75">
        <f t="shared" ref="F126:N126" si="33">F123+F124-F125</f>
        <v>0</v>
      </c>
      <c r="G126" s="75">
        <f t="shared" si="33"/>
        <v>0</v>
      </c>
      <c r="H126" s="75">
        <f t="shared" si="33"/>
        <v>0</v>
      </c>
      <c r="I126" s="75">
        <f t="shared" si="33"/>
        <v>0</v>
      </c>
      <c r="J126" s="75">
        <f t="shared" si="33"/>
        <v>15000</v>
      </c>
      <c r="K126" s="75">
        <f t="shared" si="33"/>
        <v>19000</v>
      </c>
      <c r="L126" s="75">
        <f t="shared" si="33"/>
        <v>36400</v>
      </c>
      <c r="M126" s="75">
        <f t="shared" si="33"/>
        <v>31840</v>
      </c>
      <c r="N126" s="75">
        <f t="shared" si="33"/>
        <v>34104</v>
      </c>
    </row>
    <row r="127" spans="1:14" outlineLevel="1" x14ac:dyDescent="0.2">
      <c r="E127" s="60"/>
      <c r="F127" s="60"/>
      <c r="G127" s="60"/>
      <c r="H127" s="60"/>
      <c r="I127" s="60"/>
      <c r="J127" s="60"/>
      <c r="K127" s="60"/>
      <c r="L127" s="60"/>
      <c r="M127" s="60"/>
      <c r="N127" s="60"/>
    </row>
    <row r="128" spans="1:14" outlineLevel="1" x14ac:dyDescent="0.2">
      <c r="B128" s="25" t="s">
        <v>87</v>
      </c>
      <c r="E128" s="60"/>
      <c r="F128" s="60"/>
      <c r="G128" s="60"/>
      <c r="H128" s="60"/>
      <c r="I128" s="60"/>
    </row>
    <row r="129" spans="1:21" outlineLevel="1" x14ac:dyDescent="0.2">
      <c r="B129" s="11" t="s">
        <v>88</v>
      </c>
      <c r="E129" s="60">
        <v>0</v>
      </c>
      <c r="F129" s="60">
        <v>0</v>
      </c>
      <c r="G129" s="60">
        <v>0</v>
      </c>
      <c r="H129" s="60">
        <v>0</v>
      </c>
      <c r="I129" s="97">
        <v>0</v>
      </c>
      <c r="J129" s="11">
        <f>I131</f>
        <v>0</v>
      </c>
      <c r="K129" s="11">
        <f t="shared" ref="K129:N129" si="34">J131</f>
        <v>0</v>
      </c>
      <c r="L129" s="11">
        <f t="shared" si="34"/>
        <v>0</v>
      </c>
      <c r="M129" s="11">
        <f t="shared" si="34"/>
        <v>0</v>
      </c>
      <c r="N129" s="11">
        <f t="shared" si="34"/>
        <v>0</v>
      </c>
    </row>
    <row r="130" spans="1:21" outlineLevel="1" x14ac:dyDescent="0.2">
      <c r="B130" s="11" t="s">
        <v>89</v>
      </c>
      <c r="E130" s="60">
        <v>0</v>
      </c>
      <c r="F130" s="60">
        <v>0</v>
      </c>
      <c r="G130" s="60">
        <v>0</v>
      </c>
      <c r="H130" s="60">
        <v>0</v>
      </c>
      <c r="I130" s="60">
        <f>I21</f>
        <v>0</v>
      </c>
      <c r="J130" s="22">
        <f>+J21</f>
        <v>0</v>
      </c>
      <c r="K130" s="22">
        <f>+K21</f>
        <v>0</v>
      </c>
      <c r="L130" s="22">
        <f>+L21</f>
        <v>0</v>
      </c>
      <c r="M130" s="22">
        <f>+M21</f>
        <v>0</v>
      </c>
      <c r="N130" s="22">
        <f>+N21</f>
        <v>0</v>
      </c>
    </row>
    <row r="131" spans="1:21" outlineLevel="1" x14ac:dyDescent="0.2">
      <c r="B131" s="71" t="s">
        <v>90</v>
      </c>
      <c r="C131" s="71"/>
      <c r="D131" s="72"/>
      <c r="E131" s="75">
        <f>SUM(E129:E130)</f>
        <v>0</v>
      </c>
      <c r="F131" s="75">
        <f t="shared" ref="F131:N131" si="35">SUM(F129:F130)</f>
        <v>0</v>
      </c>
      <c r="G131" s="75">
        <f t="shared" si="35"/>
        <v>0</v>
      </c>
      <c r="H131" s="75">
        <f t="shared" si="35"/>
        <v>0</v>
      </c>
      <c r="I131" s="75">
        <f t="shared" si="35"/>
        <v>0</v>
      </c>
      <c r="J131" s="75">
        <f t="shared" si="35"/>
        <v>0</v>
      </c>
      <c r="K131" s="75">
        <f t="shared" si="35"/>
        <v>0</v>
      </c>
      <c r="L131" s="75">
        <f t="shared" si="35"/>
        <v>0</v>
      </c>
      <c r="M131" s="75">
        <f t="shared" si="35"/>
        <v>0</v>
      </c>
      <c r="N131" s="75">
        <f t="shared" si="35"/>
        <v>0</v>
      </c>
    </row>
    <row r="132" spans="1:21" outlineLevel="1" x14ac:dyDescent="0.2">
      <c r="B132" s="11" t="s">
        <v>91</v>
      </c>
      <c r="D132" s="19"/>
      <c r="E132" s="60">
        <v>0</v>
      </c>
      <c r="F132" s="60">
        <v>0</v>
      </c>
      <c r="G132" s="60">
        <v>0</v>
      </c>
      <c r="H132" s="60">
        <v>0</v>
      </c>
      <c r="I132" s="95">
        <v>0</v>
      </c>
      <c r="J132" s="11">
        <f>J129*J13</f>
        <v>0</v>
      </c>
      <c r="K132" s="11">
        <f>K129*K13</f>
        <v>0</v>
      </c>
      <c r="L132" s="11">
        <f>L129*L13</f>
        <v>0</v>
      </c>
      <c r="M132" s="11">
        <f>M129*M13</f>
        <v>0</v>
      </c>
      <c r="N132" s="11">
        <f>N129*N13</f>
        <v>0</v>
      </c>
    </row>
    <row r="133" spans="1:21" outlineLevel="1" collapsed="1" x14ac:dyDescent="0.2">
      <c r="E133" s="60"/>
      <c r="F133" s="60"/>
      <c r="G133" s="78"/>
      <c r="H133" s="60"/>
      <c r="I133" s="60"/>
    </row>
    <row r="134" spans="1:21" outlineLevel="1" x14ac:dyDescent="0.2">
      <c r="E134" s="60"/>
      <c r="F134" s="60"/>
      <c r="G134" s="60"/>
      <c r="H134" s="60"/>
      <c r="I134" s="60"/>
    </row>
    <row r="135" spans="1:21" x14ac:dyDescent="0.2">
      <c r="E135" s="60"/>
      <c r="F135" s="60"/>
      <c r="G135" s="60"/>
      <c r="H135" s="60"/>
      <c r="I135" s="60"/>
    </row>
    <row r="136" spans="1:21" s="20" customFormat="1" ht="18" x14ac:dyDescent="0.2">
      <c r="A136" s="109"/>
      <c r="B136" s="90" t="s">
        <v>92</v>
      </c>
      <c r="C136" s="90"/>
      <c r="D136" s="90"/>
      <c r="E136" s="90"/>
      <c r="F136" s="90"/>
      <c r="G136" s="90"/>
      <c r="H136" s="90"/>
      <c r="I136" s="91" t="str">
        <f>$I$2</f>
        <v>Day 1</v>
      </c>
      <c r="J136" s="92">
        <f>$J$2</f>
        <v>2019</v>
      </c>
      <c r="K136" s="92">
        <f>$K$2</f>
        <v>2020</v>
      </c>
      <c r="L136" s="92">
        <f>$L$2</f>
        <v>2021</v>
      </c>
      <c r="M136" s="92">
        <f>$M$2</f>
        <v>2022</v>
      </c>
      <c r="N136" s="92">
        <f>$N$2</f>
        <v>2023</v>
      </c>
      <c r="O136" s="21"/>
      <c r="P136" s="21"/>
      <c r="Q136" s="21"/>
      <c r="R136" s="21"/>
      <c r="S136" s="21"/>
      <c r="T136" s="21"/>
      <c r="U136" s="21"/>
    </row>
    <row r="137" spans="1:21" outlineLevel="1" x14ac:dyDescent="0.2"/>
    <row r="138" spans="1:21" outlineLevel="1" x14ac:dyDescent="0.2">
      <c r="B138" s="11" t="s">
        <v>93</v>
      </c>
      <c r="E138" s="11">
        <f t="shared" ref="E138:N138" si="36">E53</f>
        <v>0</v>
      </c>
      <c r="F138" s="11">
        <f t="shared" si="36"/>
        <v>0</v>
      </c>
      <c r="G138" s="11">
        <f t="shared" si="36"/>
        <v>0</v>
      </c>
      <c r="H138" s="11">
        <f t="shared" si="36"/>
        <v>0</v>
      </c>
      <c r="I138" s="11">
        <f t="shared" si="36"/>
        <v>0</v>
      </c>
      <c r="J138" s="11">
        <f t="shared" si="36"/>
        <v>25000</v>
      </c>
      <c r="K138" s="11">
        <f t="shared" si="36"/>
        <v>27500.000000000004</v>
      </c>
      <c r="L138" s="11">
        <f t="shared" si="36"/>
        <v>30250.000000000007</v>
      </c>
      <c r="M138" s="11">
        <f t="shared" si="36"/>
        <v>33275.000000000007</v>
      </c>
      <c r="N138" s="11">
        <f t="shared" si="36"/>
        <v>36602.500000000015</v>
      </c>
    </row>
    <row r="139" spans="1:21" outlineLevel="1" x14ac:dyDescent="0.2">
      <c r="B139" s="11" t="s">
        <v>39</v>
      </c>
      <c r="E139" s="11">
        <f t="shared" ref="E139:N139" si="37">E55</f>
        <v>0</v>
      </c>
      <c r="F139" s="11">
        <f t="shared" si="37"/>
        <v>0</v>
      </c>
      <c r="G139" s="11">
        <f t="shared" si="37"/>
        <v>0</v>
      </c>
      <c r="H139" s="11">
        <f t="shared" si="37"/>
        <v>0</v>
      </c>
      <c r="I139" s="11">
        <f t="shared" si="37"/>
        <v>0</v>
      </c>
      <c r="J139" s="11">
        <f t="shared" si="37"/>
        <v>15750</v>
      </c>
      <c r="K139" s="11">
        <f t="shared" si="37"/>
        <v>17325</v>
      </c>
      <c r="L139" s="11">
        <f t="shared" si="37"/>
        <v>19360.000000000007</v>
      </c>
      <c r="M139" s="11">
        <f t="shared" si="37"/>
        <v>21296.000000000007</v>
      </c>
      <c r="N139" s="11">
        <f t="shared" si="37"/>
        <v>23791.625000000011</v>
      </c>
    </row>
    <row r="140" spans="1:21" outlineLevel="1" x14ac:dyDescent="0.2">
      <c r="B140" s="11" t="s">
        <v>94</v>
      </c>
      <c r="E140" s="11">
        <f t="shared" ref="E140:N140" si="38">E62</f>
        <v>0</v>
      </c>
      <c r="F140" s="11">
        <f t="shared" si="38"/>
        <v>0</v>
      </c>
      <c r="G140" s="11">
        <f t="shared" si="38"/>
        <v>0</v>
      </c>
      <c r="H140" s="11">
        <f t="shared" si="38"/>
        <v>0</v>
      </c>
      <c r="I140" s="11">
        <f t="shared" si="38"/>
        <v>0</v>
      </c>
      <c r="J140" s="11">
        <f t="shared" si="38"/>
        <v>-19250</v>
      </c>
      <c r="K140" s="11">
        <f t="shared" si="38"/>
        <v>-23675</v>
      </c>
      <c r="L140" s="11">
        <f t="shared" si="38"/>
        <v>-23239.999999999993</v>
      </c>
      <c r="M140" s="11">
        <f t="shared" si="38"/>
        <v>-28263.999999999993</v>
      </c>
      <c r="N140" s="11">
        <f t="shared" si="38"/>
        <v>-23944.374999999989</v>
      </c>
    </row>
    <row r="141" spans="1:21" outlineLevel="1" x14ac:dyDescent="0.2">
      <c r="B141" s="11" t="s">
        <v>48</v>
      </c>
      <c r="E141" s="11">
        <f t="shared" ref="E141:I141" si="39">E65</f>
        <v>0</v>
      </c>
      <c r="F141" s="11">
        <f t="shared" si="39"/>
        <v>0</v>
      </c>
      <c r="G141" s="11">
        <f t="shared" si="39"/>
        <v>0</v>
      </c>
      <c r="H141" s="11">
        <f t="shared" si="39"/>
        <v>0</v>
      </c>
      <c r="I141" s="11">
        <f t="shared" si="39"/>
        <v>0</v>
      </c>
      <c r="J141" s="11">
        <f>J65</f>
        <v>-13860</v>
      </c>
      <c r="K141" s="11">
        <f t="shared" ref="K141:N141" si="40">K65</f>
        <v>-17046</v>
      </c>
      <c r="L141" s="11">
        <f t="shared" si="40"/>
        <v>-16732.799999999996</v>
      </c>
      <c r="M141" s="11">
        <f t="shared" si="40"/>
        <v>-20350.079999999994</v>
      </c>
      <c r="N141" s="11">
        <f t="shared" si="40"/>
        <v>-17239.94999999999</v>
      </c>
    </row>
    <row r="142" spans="1:21" outlineLevel="1" x14ac:dyDescent="0.2"/>
    <row r="143" spans="1:21" outlineLevel="1" x14ac:dyDescent="0.2">
      <c r="B143" s="11" t="s">
        <v>66</v>
      </c>
      <c r="E143" s="11">
        <f t="shared" ref="E143:N143" si="41">E94</f>
        <v>0</v>
      </c>
      <c r="F143" s="11">
        <f t="shared" si="41"/>
        <v>0</v>
      </c>
      <c r="G143" s="11">
        <f t="shared" si="41"/>
        <v>0</v>
      </c>
      <c r="H143" s="11">
        <f t="shared" si="41"/>
        <v>0</v>
      </c>
      <c r="I143" s="11">
        <f t="shared" si="41"/>
        <v>0</v>
      </c>
      <c r="J143" s="11">
        <f t="shared" si="41"/>
        <v>-16005.205479452055</v>
      </c>
      <c r="K143" s="11">
        <f t="shared" si="41"/>
        <v>-11260.520547945205</v>
      </c>
      <c r="L143" s="11">
        <f t="shared" si="41"/>
        <v>-9338.9369863013653</v>
      </c>
      <c r="M143" s="11">
        <f t="shared" si="41"/>
        <v>-6046.666301369858</v>
      </c>
      <c r="N143" s="11">
        <f t="shared" si="41"/>
        <v>-4750.0938356164279</v>
      </c>
    </row>
    <row r="144" spans="1:21" outlineLevel="1" x14ac:dyDescent="0.2">
      <c r="B144" s="11" t="s">
        <v>71</v>
      </c>
      <c r="E144" s="11">
        <f t="shared" ref="E144:N144" si="42">-E98</f>
        <v>0</v>
      </c>
      <c r="F144" s="11">
        <f t="shared" si="42"/>
        <v>0</v>
      </c>
      <c r="G144" s="11">
        <f t="shared" si="42"/>
        <v>0</v>
      </c>
      <c r="H144" s="11">
        <f t="shared" si="42"/>
        <v>0</v>
      </c>
      <c r="I144" s="11">
        <f t="shared" si="42"/>
        <v>0</v>
      </c>
      <c r="J144" s="11">
        <f t="shared" si="42"/>
        <v>-15000</v>
      </c>
      <c r="K144" s="11">
        <f t="shared" si="42"/>
        <v>-10000</v>
      </c>
      <c r="L144" s="11">
        <f t="shared" si="42"/>
        <v>-25000</v>
      </c>
      <c r="M144" s="11">
        <f t="shared" si="42"/>
        <v>-10000</v>
      </c>
      <c r="N144" s="11">
        <f t="shared" si="42"/>
        <v>-15000</v>
      </c>
    </row>
    <row r="145" spans="2:14" outlineLevel="1" x14ac:dyDescent="0.2">
      <c r="B145" s="11" t="s">
        <v>74</v>
      </c>
      <c r="E145" s="11">
        <f t="shared" ref="E145:N145" si="43">E103</f>
        <v>0</v>
      </c>
      <c r="F145" s="11">
        <f t="shared" si="43"/>
        <v>0</v>
      </c>
      <c r="G145" s="11">
        <f t="shared" si="43"/>
        <v>0</v>
      </c>
      <c r="H145" s="11">
        <f t="shared" si="43"/>
        <v>0</v>
      </c>
      <c r="I145" s="11">
        <f t="shared" si="43"/>
        <v>75000</v>
      </c>
      <c r="J145" s="11">
        <f t="shared" si="43"/>
        <v>0</v>
      </c>
      <c r="K145" s="11">
        <f t="shared" si="43"/>
        <v>0</v>
      </c>
      <c r="L145" s="11">
        <f t="shared" si="43"/>
        <v>0</v>
      </c>
      <c r="M145" s="11">
        <f t="shared" si="43"/>
        <v>0</v>
      </c>
      <c r="N145" s="11">
        <f t="shared" si="43"/>
        <v>0</v>
      </c>
    </row>
    <row r="146" spans="2:14" outlineLevel="1" x14ac:dyDescent="0.2"/>
    <row r="147" spans="2:14" outlineLevel="1" x14ac:dyDescent="0.2"/>
    <row r="148" spans="2:14" outlineLevel="1" x14ac:dyDescent="0.2"/>
    <row r="149" spans="2:14" outlineLevel="1" x14ac:dyDescent="0.2"/>
    <row r="150" spans="2:14" outlineLevel="1" x14ac:dyDescent="0.2"/>
    <row r="151" spans="2:14" outlineLevel="1" x14ac:dyDescent="0.2"/>
    <row r="152" spans="2:14" outlineLevel="1" x14ac:dyDescent="0.2"/>
    <row r="153" spans="2:14" outlineLevel="1" x14ac:dyDescent="0.2"/>
    <row r="154" spans="2:14" outlineLevel="1" x14ac:dyDescent="0.2"/>
    <row r="155" spans="2:14" outlineLevel="1" x14ac:dyDescent="0.2"/>
    <row r="156" spans="2:14" outlineLevel="1" x14ac:dyDescent="0.2"/>
    <row r="157" spans="2:14" outlineLevel="1" x14ac:dyDescent="0.2"/>
    <row r="158" spans="2:14" outlineLevel="1" x14ac:dyDescent="0.2"/>
    <row r="159" spans="2:14" outlineLevel="1" x14ac:dyDescent="0.2"/>
    <row r="160" spans="2:14" outlineLevel="1" x14ac:dyDescent="0.2"/>
    <row r="161" spans="2:4" outlineLevel="1" x14ac:dyDescent="0.2"/>
    <row r="162" spans="2:4" outlineLevel="1" x14ac:dyDescent="0.2">
      <c r="D162" s="11"/>
    </row>
    <row r="163" spans="2:4" outlineLevel="1" x14ac:dyDescent="0.2"/>
    <row r="164" spans="2:4" outlineLevel="1" collapsed="1" x14ac:dyDescent="0.2"/>
    <row r="165" spans="2:4" outlineLevel="1" x14ac:dyDescent="0.2"/>
    <row r="167" spans="2:4" x14ac:dyDescent="0.2">
      <c r="B167" s="79" t="s">
        <v>95</v>
      </c>
    </row>
    <row r="168" spans="2:4" x14ac:dyDescent="0.2">
      <c r="B168" s="12"/>
      <c r="C168" s="12"/>
      <c r="D168" s="12"/>
    </row>
    <row r="169" spans="2:4" x14ac:dyDescent="0.2">
      <c r="B169" s="12"/>
      <c r="C169" s="12"/>
      <c r="D169" s="12"/>
    </row>
    <row r="170" spans="2:4" x14ac:dyDescent="0.2">
      <c r="B170" s="12"/>
      <c r="C170" s="12"/>
      <c r="D170" s="12"/>
    </row>
    <row r="171" spans="2:4" x14ac:dyDescent="0.2">
      <c r="B171" s="12"/>
      <c r="C171" s="12"/>
      <c r="D171" s="12"/>
    </row>
    <row r="172" spans="2:4" x14ac:dyDescent="0.2">
      <c r="B172" s="12"/>
      <c r="C172" s="12"/>
      <c r="D172" s="12"/>
    </row>
    <row r="173" spans="2:4" x14ac:dyDescent="0.2">
      <c r="B173" s="102" t="s">
        <v>127</v>
      </c>
      <c r="C173" s="80"/>
      <c r="D173" s="80"/>
    </row>
    <row r="174" spans="2:4" x14ac:dyDescent="0.2">
      <c r="B174" s="102" t="s">
        <v>128</v>
      </c>
      <c r="C174" s="19"/>
      <c r="D174" s="19"/>
    </row>
    <row r="175" spans="2:4" x14ac:dyDescent="0.2">
      <c r="B175" s="81" t="s">
        <v>96</v>
      </c>
    </row>
    <row r="176" spans="2:4" x14ac:dyDescent="0.2">
      <c r="B176" s="12"/>
    </row>
  </sheetData>
  <conditionalFormatting sqref="E3:N3">
    <cfRule type="containsText" dxfId="1" priority="1" operator="containsText" text="OK">
      <formula>NOT(ISERROR(SEARCH("OK",E3)))</formula>
    </cfRule>
    <cfRule type="containsText" dxfId="0" priority="2" operator="containsText" text="ERROR">
      <formula>NOT(ISERROR(SEARCH("ERROR",E3)))</formula>
    </cfRule>
  </conditionalFormatting>
  <hyperlinks>
    <hyperlink ref="B175" r:id="rId1" xr:uid="{D7754BBF-F1D9-0F46-8700-0C4D820C7A00}"/>
    <hyperlink ref="B173" r:id="rId2" xr:uid="{3E7CC260-70F6-3C46-BD76-E39CF72DD82C}"/>
  </hyperlinks>
  <pageMargins left="0.70866141732283472" right="0.70866141732283472" top="0.74803149606299213" bottom="0.74803149606299213" header="0.31496062992125984" footer="0.31496062992125984"/>
  <pageSetup scale="78" orientation="landscape" r:id="rId3"/>
  <rowBreaks count="3" manualBreakCount="3">
    <brk id="66" max="13" man="1"/>
    <brk id="87" max="13" man="1"/>
    <brk id="110" max="13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Contents</vt:lpstr>
      <vt:lpstr>Financial Forecast for Startups</vt:lpstr>
      <vt:lpstr>Assumptions___USD___000_s</vt:lpstr>
      <vt:lpstr>Balance_Sheet___USD___000_s</vt:lpstr>
      <vt:lpstr>Cash_Flow_Statement___USD___000_s</vt:lpstr>
      <vt:lpstr>Charts_and_Graphs___USD___000_s</vt:lpstr>
      <vt:lpstr>Detailed_Budget___USD___000_s</vt:lpstr>
      <vt:lpstr>Income_Statement___USD___000_s</vt:lpstr>
      <vt:lpstr>Contents!Print_Area</vt:lpstr>
      <vt:lpstr>'Financial Forecast for Startups'!Print_Area</vt:lpstr>
      <vt:lpstr>'Financial Forecast for Startups'!Print_Titles</vt:lpstr>
      <vt:lpstr>Supporting_Schedules___USD___000_s</vt:lpstr>
      <vt:lpstr>Timeline_and_Milestones</vt:lpstr>
    </vt:vector>
  </TitlesOfParts>
  <Manager/>
  <Company>Boilingice.com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Kedziora</dc:creator>
  <cp:keywords/>
  <dc:description>For educational purposes only</dc:description>
  <cp:lastModifiedBy>PGK</cp:lastModifiedBy>
  <dcterms:created xsi:type="dcterms:W3CDTF">2019-01-17T12:32:09Z</dcterms:created>
  <dcterms:modified xsi:type="dcterms:W3CDTF">2019-01-17T21:25:03Z</dcterms:modified>
  <cp:category/>
</cp:coreProperties>
</file>